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sc-computer\Desktop\buxhet 17\"/>
    </mc:Choice>
  </mc:AlternateContent>
  <bookViews>
    <workbookView xWindow="0" yWindow="0" windowWidth="14370" windowHeight="8505" activeTab="5"/>
  </bookViews>
  <sheets>
    <sheet name="Permbledhse Buxheti 2017" sheetId="1" r:id="rId1"/>
    <sheet name="Investime 2016" sheetId="2" r:id="rId2"/>
    <sheet name="limiti grant" sheetId="3" r:id="rId3"/>
    <sheet name="limiti ardhura" sheetId="4" r:id="rId4"/>
    <sheet name="buxheti grant " sheetId="5" r:id="rId5"/>
    <sheet name="buxheti ardhura" sheetId="6" r:id="rId6"/>
    <sheet name="Tabelat" sheetId="7" r:id="rId7"/>
    <sheet name="Investimi 17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3" i="1" l="1"/>
  <c r="P33" i="1"/>
  <c r="L65" i="1" l="1"/>
  <c r="H65" i="1"/>
  <c r="E65" i="1"/>
  <c r="E58" i="1"/>
  <c r="I30" i="8" l="1"/>
  <c r="J87" i="4"/>
  <c r="J98" i="3"/>
  <c r="I32" i="8" l="1"/>
  <c r="I24" i="8"/>
  <c r="I11" i="8"/>
  <c r="I8" i="8"/>
  <c r="I33" i="8" l="1"/>
  <c r="G157" i="7"/>
  <c r="G145" i="7"/>
  <c r="G116" i="7"/>
  <c r="G79" i="7"/>
  <c r="G38" i="7"/>
  <c r="G40" i="7" s="1"/>
  <c r="G39" i="7"/>
  <c r="G30" i="7"/>
  <c r="J31" i="7" s="1"/>
  <c r="G34" i="7"/>
  <c r="G26" i="7"/>
  <c r="G16" i="7"/>
  <c r="G152" i="7"/>
  <c r="G149" i="7"/>
  <c r="G142" i="7"/>
  <c r="G139" i="7"/>
  <c r="G115" i="7"/>
  <c r="G110" i="7"/>
  <c r="G114" i="7" s="1"/>
  <c r="G102" i="7"/>
  <c r="G94" i="7"/>
  <c r="G101" i="7" s="1"/>
  <c r="G63" i="7"/>
  <c r="G65" i="7" s="1"/>
  <c r="G60" i="7"/>
  <c r="G48" i="7"/>
  <c r="G51" i="7" s="1"/>
  <c r="G53" i="7" s="1"/>
  <c r="G17" i="7"/>
  <c r="G103" i="7" l="1"/>
  <c r="J36" i="7"/>
  <c r="G18" i="7"/>
  <c r="G156" i="7"/>
  <c r="G158" i="7" s="1"/>
  <c r="G160" i="7" s="1"/>
  <c r="N57" i="5" l="1"/>
  <c r="N55" i="5"/>
  <c r="I22" i="6"/>
  <c r="G66" i="1" l="1"/>
  <c r="G70" i="1" l="1"/>
  <c r="I30" i="5" l="1"/>
  <c r="I21" i="5"/>
  <c r="I17" i="5"/>
  <c r="I38" i="6"/>
  <c r="I36" i="6"/>
  <c r="I28" i="6"/>
  <c r="I25" i="6"/>
  <c r="I15" i="6"/>
  <c r="I11" i="6"/>
  <c r="D4" i="6"/>
  <c r="I73" i="5"/>
  <c r="I50" i="5"/>
  <c r="I45" i="5"/>
  <c r="I39" i="5"/>
  <c r="I34" i="5"/>
  <c r="I25" i="5"/>
  <c r="D11" i="5"/>
  <c r="I40" i="6" l="1"/>
  <c r="I41" i="6" s="1"/>
  <c r="I74" i="5"/>
  <c r="I85" i="4"/>
  <c r="I64" i="4"/>
  <c r="I45" i="4"/>
  <c r="I26" i="4"/>
  <c r="E4" i="4"/>
  <c r="E111" i="3"/>
  <c r="D111" i="3"/>
  <c r="C111" i="3"/>
  <c r="B111" i="3"/>
  <c r="I95" i="3"/>
  <c r="I73" i="3"/>
  <c r="I53" i="3"/>
  <c r="D11" i="3"/>
  <c r="I86" i="4" l="1"/>
  <c r="M75" i="5"/>
  <c r="M73" i="5"/>
  <c r="I96" i="3"/>
  <c r="N98" i="3" s="1"/>
  <c r="H146" i="1"/>
  <c r="H104" i="1"/>
  <c r="H83" i="1"/>
  <c r="H42" i="1"/>
  <c r="H33" i="1"/>
  <c r="L104" i="1"/>
  <c r="L146" i="1"/>
  <c r="H185" i="1" l="1"/>
  <c r="C11" i="1"/>
  <c r="I185" i="1" l="1"/>
  <c r="J185" i="1"/>
  <c r="K185" i="1"/>
  <c r="L42" i="1" l="1"/>
  <c r="L33" i="1"/>
  <c r="L83" i="1"/>
  <c r="L173" i="1"/>
  <c r="L185" i="1" l="1"/>
  <c r="D70" i="1"/>
  <c r="C70" i="1"/>
  <c r="I109" i="2" l="1"/>
  <c r="I110" i="2" s="1"/>
  <c r="I105" i="2"/>
  <c r="I102" i="2"/>
  <c r="I89" i="2"/>
  <c r="I86" i="2"/>
  <c r="I67" i="2"/>
  <c r="G184" i="1"/>
  <c r="E184" i="1"/>
  <c r="D184" i="1"/>
  <c r="G178" i="1"/>
  <c r="E178" i="1"/>
  <c r="F178" i="1" s="1"/>
  <c r="D178" i="1"/>
  <c r="C178" i="1"/>
  <c r="C179" i="1" s="1"/>
  <c r="C181" i="1" s="1"/>
  <c r="C182" i="1" s="1"/>
  <c r="C183" i="1" s="1"/>
  <c r="C184" i="1" s="1"/>
  <c r="F176" i="1"/>
  <c r="F175" i="1"/>
  <c r="F173" i="1"/>
  <c r="E173" i="1"/>
  <c r="D173" i="1"/>
  <c r="C173" i="1"/>
  <c r="G173" i="1"/>
  <c r="E164" i="1"/>
  <c r="D164" i="1"/>
  <c r="C164" i="1"/>
  <c r="G163" i="1"/>
  <c r="F163" i="1"/>
  <c r="G162" i="1"/>
  <c r="F162" i="1"/>
  <c r="G161" i="1"/>
  <c r="F161" i="1"/>
  <c r="G160" i="1"/>
  <c r="F160" i="1"/>
  <c r="G159" i="1"/>
  <c r="F159" i="1"/>
  <c r="G158" i="1"/>
  <c r="E157" i="1"/>
  <c r="D157" i="1"/>
  <c r="C157" i="1"/>
  <c r="G155" i="1"/>
  <c r="F155" i="1"/>
  <c r="G154" i="1"/>
  <c r="F154" i="1"/>
  <c r="G153" i="1"/>
  <c r="F153" i="1"/>
  <c r="G152" i="1"/>
  <c r="F152" i="1"/>
  <c r="G151" i="1"/>
  <c r="F150" i="1"/>
  <c r="E150" i="1"/>
  <c r="E146" i="1"/>
  <c r="D146" i="1"/>
  <c r="C146" i="1"/>
  <c r="G139" i="1"/>
  <c r="F139" i="1"/>
  <c r="G138" i="1"/>
  <c r="F138" i="1"/>
  <c r="G137" i="1"/>
  <c r="F137" i="1"/>
  <c r="G136" i="1"/>
  <c r="F136" i="1"/>
  <c r="G135" i="1"/>
  <c r="F135" i="1"/>
  <c r="G134" i="1"/>
  <c r="F134" i="1"/>
  <c r="G131" i="1"/>
  <c r="F131" i="1"/>
  <c r="G130" i="1"/>
  <c r="F130" i="1"/>
  <c r="G129" i="1"/>
  <c r="F129" i="1"/>
  <c r="G128" i="1"/>
  <c r="F128" i="1"/>
  <c r="G127" i="1"/>
  <c r="F127" i="1"/>
  <c r="G126" i="1"/>
  <c r="F126" i="1"/>
  <c r="G125" i="1"/>
  <c r="F125" i="1"/>
  <c r="G124" i="1"/>
  <c r="F124" i="1"/>
  <c r="G123" i="1"/>
  <c r="F123" i="1"/>
  <c r="G122" i="1"/>
  <c r="F122" i="1"/>
  <c r="G121" i="1"/>
  <c r="F121" i="1"/>
  <c r="G120" i="1"/>
  <c r="F120" i="1"/>
  <c r="G119" i="1"/>
  <c r="F119" i="1"/>
  <c r="G118" i="1"/>
  <c r="F118" i="1"/>
  <c r="G117" i="1"/>
  <c r="F117" i="1"/>
  <c r="G116" i="1"/>
  <c r="F116" i="1"/>
  <c r="G115" i="1"/>
  <c r="F115" i="1"/>
  <c r="G114" i="1"/>
  <c r="F114" i="1"/>
  <c r="G113" i="1"/>
  <c r="F113" i="1"/>
  <c r="G112" i="1"/>
  <c r="F112" i="1"/>
  <c r="G111" i="1"/>
  <c r="F111" i="1"/>
  <c r="G110" i="1"/>
  <c r="F110" i="1"/>
  <c r="G109" i="1"/>
  <c r="F109" i="1"/>
  <c r="G108" i="1"/>
  <c r="F108" i="1"/>
  <c r="G107" i="1"/>
  <c r="F107" i="1"/>
  <c r="G106" i="1"/>
  <c r="F106" i="1"/>
  <c r="E104" i="1"/>
  <c r="D104" i="1"/>
  <c r="C104" i="1"/>
  <c r="G84" i="1"/>
  <c r="G104" i="1" s="1"/>
  <c r="E83" i="1"/>
  <c r="D83" i="1"/>
  <c r="C83" i="1"/>
  <c r="G71" i="1"/>
  <c r="G83" i="1" s="1"/>
  <c r="F70" i="1"/>
  <c r="E70" i="1"/>
  <c r="D65" i="1"/>
  <c r="C65" i="1"/>
  <c r="G59" i="1"/>
  <c r="G65" i="1" s="1"/>
  <c r="D58" i="1"/>
  <c r="C58" i="1"/>
  <c r="G43" i="1"/>
  <c r="G58" i="1" s="1"/>
  <c r="E42" i="1"/>
  <c r="D42" i="1"/>
  <c r="C42" i="1"/>
  <c r="G38" i="1"/>
  <c r="F38" i="1"/>
  <c r="G37" i="1"/>
  <c r="F37" i="1"/>
  <c r="G36" i="1"/>
  <c r="F36" i="1"/>
  <c r="G35" i="1"/>
  <c r="F35" i="1"/>
  <c r="G34" i="1"/>
  <c r="E33" i="1"/>
  <c r="D33" i="1"/>
  <c r="C33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33" i="1" l="1"/>
  <c r="G164" i="1"/>
  <c r="G42" i="1"/>
  <c r="F157" i="1"/>
  <c r="D185" i="1"/>
  <c r="E185" i="1"/>
  <c r="C185" i="1"/>
  <c r="G33" i="1"/>
  <c r="F146" i="1"/>
  <c r="G146" i="1"/>
  <c r="G157" i="1"/>
  <c r="F185" i="1" l="1"/>
  <c r="G185" i="1"/>
</calcChain>
</file>

<file path=xl/sharedStrings.xml><?xml version="1.0" encoding="utf-8"?>
<sst xmlns="http://schemas.openxmlformats.org/spreadsheetml/2006/main" count="1823" uniqueCount="430">
  <si>
    <t xml:space="preserve">Grant  V.2017 :                                    </t>
  </si>
  <si>
    <t xml:space="preserve"> Arsimi parashkolor &amp; QKF</t>
  </si>
  <si>
    <t xml:space="preserve">Arsimi I mesem </t>
  </si>
  <si>
    <t>Konvikti</t>
  </si>
  <si>
    <t>Sherbimi zjarrfikes</t>
  </si>
  <si>
    <t>Ujitja dhe Kullimi</t>
  </si>
  <si>
    <t>Sherbimi pyjor</t>
  </si>
  <si>
    <t>Ndermarrja e rrugeve</t>
  </si>
  <si>
    <t>Shuma :</t>
  </si>
  <si>
    <t>DETAJIMI I BUXHETIT PER VITIN 2017</t>
  </si>
  <si>
    <t>Titulli</t>
  </si>
  <si>
    <t>Pershkrimi</t>
  </si>
  <si>
    <t>Totali</t>
  </si>
  <si>
    <t xml:space="preserve">te ardhura </t>
  </si>
  <si>
    <t>grant</t>
  </si>
  <si>
    <t>09120</t>
  </si>
  <si>
    <t>Arsimi 9 vjecar</t>
  </si>
  <si>
    <t>Ene Guzhine</t>
  </si>
  <si>
    <t>MM Objekti Ndertimor Lyrje</t>
  </si>
  <si>
    <t>Materiale Pastrimi</t>
  </si>
  <si>
    <t>Pako per vitin e ri per nxenesit</t>
  </si>
  <si>
    <t>Qera per Ambjente per mesimdhenie</t>
  </si>
  <si>
    <t>Sherbim per Ngrohje(Dru Zjarri)</t>
  </si>
  <si>
    <t>Sherbim per Ngrohje gatim (Gaz)</t>
  </si>
  <si>
    <t>Ushqime</t>
  </si>
  <si>
    <t>Kuote konvikti</t>
  </si>
  <si>
    <t>Energji</t>
  </si>
  <si>
    <t>Detyrime te vitit 2016</t>
  </si>
  <si>
    <t>H/izolim ne shkolla etj</t>
  </si>
  <si>
    <t>Reabilitim nyje sanitare ne shkolla(gjalish)</t>
  </si>
  <si>
    <t>Blerje transfor per  shkolle e treg</t>
  </si>
  <si>
    <t>Shuma Arsimi   9-vjeçar</t>
  </si>
  <si>
    <t>09230</t>
  </si>
  <si>
    <t>Arsimi mesem</t>
  </si>
  <si>
    <t>Karburant   vaj</t>
  </si>
  <si>
    <t>Hidroizolim ne shkolla</t>
  </si>
  <si>
    <t>Shuma Arsimi</t>
  </si>
  <si>
    <t>10910</t>
  </si>
  <si>
    <t>Telefon</t>
  </si>
  <si>
    <t xml:space="preserve">   </t>
  </si>
  <si>
    <t>Shuma sherbimi zjarrfikes</t>
  </si>
  <si>
    <t>04240</t>
  </si>
  <si>
    <t>Ujitja dhe kullimi</t>
  </si>
  <si>
    <t xml:space="preserve">Mirembajtje kanale vaditese </t>
  </si>
  <si>
    <t>Shuma ujitja dhe kullimi</t>
  </si>
  <si>
    <t>04260</t>
  </si>
  <si>
    <t>Administrimi I pyjeve</t>
  </si>
  <si>
    <t xml:space="preserve">Shpenzime operative </t>
  </si>
  <si>
    <t>Paga pyje nga te ardhurat+brigada e druve</t>
  </si>
  <si>
    <t xml:space="preserve">Shuma Administrimi I pyjeve </t>
  </si>
  <si>
    <t xml:space="preserve">Konvikti </t>
  </si>
  <si>
    <t>Shpenzime Energjie</t>
  </si>
  <si>
    <t>Shpenzime Uji</t>
  </si>
  <si>
    <t>Sherbim per Ngrohje(Gaz)</t>
  </si>
  <si>
    <t xml:space="preserve">Blerje baze materjalesh  per konviktin </t>
  </si>
  <si>
    <t>Investime</t>
  </si>
  <si>
    <t xml:space="preserve">Shuma Konvikti </t>
  </si>
  <si>
    <t>04530</t>
  </si>
  <si>
    <t xml:space="preserve">Karburant </t>
  </si>
  <si>
    <t>Pjese kembimi dhe Vajra</t>
  </si>
  <si>
    <t>Riparim,pastrim Gropa Skeptike</t>
  </si>
  <si>
    <t xml:space="preserve">Hartim projekte </t>
  </si>
  <si>
    <t>Reabilitim rruga Mbetjeve Urbane+Fusha depozitimit</t>
  </si>
  <si>
    <t>Ndertim rruga Bater e Madhe</t>
  </si>
  <si>
    <t>Punime rrugore L e re Trot e Ndr</t>
  </si>
  <si>
    <t>Ndertim bazamente ura trot sheshe</t>
  </si>
  <si>
    <t>Likujdim projekt fasada FZHSH</t>
  </si>
  <si>
    <t>Blerje kamion transporti 4x4-18T</t>
  </si>
  <si>
    <t>Rik  Blloku Lagja Drita 1</t>
  </si>
  <si>
    <t xml:space="preserve">Mirmbajtje rruge vepra arti </t>
  </si>
  <si>
    <t>Blerje mjet transporti</t>
  </si>
  <si>
    <t>Reabilitim sinjalistike (vertikale,horizontale)</t>
  </si>
  <si>
    <t xml:space="preserve">Blerje rimorkjat 25Ton </t>
  </si>
  <si>
    <t>Blerje mjet transporti per puntoret</t>
  </si>
  <si>
    <t>Shuma Nd Rrugeve</t>
  </si>
  <si>
    <t>01110</t>
  </si>
  <si>
    <t>Aparati</t>
  </si>
  <si>
    <t>Kancelari,</t>
  </si>
  <si>
    <t>Pjese kembimi</t>
  </si>
  <si>
    <t>Nafte</t>
  </si>
  <si>
    <t>Medja lokale njoftime te ndryshme</t>
  </si>
  <si>
    <t>Riparim F/kopje,kompjuter e printer</t>
  </si>
  <si>
    <t>Sherbime postare +nd ek</t>
  </si>
  <si>
    <t xml:space="preserve"> </t>
  </si>
  <si>
    <t>Sherbime Telefonike(Internet)</t>
  </si>
  <si>
    <t>Shpenzime per pritje perciellje</t>
  </si>
  <si>
    <t>Shpenzime udhetimi(Dieta)</t>
  </si>
  <si>
    <t>Shperblim Keshilli+Kryetare Fshatrash</t>
  </si>
  <si>
    <t>Uniforma-Polici+ndermarrje etj</t>
  </si>
  <si>
    <t>Vendime gjyqesore</t>
  </si>
  <si>
    <t>Shpenzime per te moshuarit(Kryq I kuq)</t>
  </si>
  <si>
    <t>Siguracion +taksa per mjetet</t>
  </si>
  <si>
    <t>Shpenzime per certifikata pronesie</t>
  </si>
  <si>
    <t>% e Qarkut</t>
  </si>
  <si>
    <t>Ndihme Financiare</t>
  </si>
  <si>
    <t>Bonuse  per strehim</t>
  </si>
  <si>
    <t xml:space="preserve">Kuota e shoqates se bashkive </t>
  </si>
  <si>
    <t>Blerje letra me vlere</t>
  </si>
  <si>
    <t>Sherbime publikimi</t>
  </si>
  <si>
    <t>Tarife    gjykate</t>
  </si>
  <si>
    <t>Tarife metorologjie peshe matje</t>
  </si>
  <si>
    <t>Bashkefinacim me dldp (ZN1)</t>
  </si>
  <si>
    <t xml:space="preserve">Blerje paisje kompjuterike </t>
  </si>
  <si>
    <t xml:space="preserve">Orendi e paisje zyra, </t>
  </si>
  <si>
    <t>Shpenzime per aktivitete te ndryshme</t>
  </si>
  <si>
    <t xml:space="preserve">Punime rikonstruks ne zyra </t>
  </si>
  <si>
    <t xml:space="preserve">Bashkfinancim me kishen </t>
  </si>
  <si>
    <t>Eksperte per konk nepunesi civil</t>
  </si>
  <si>
    <t>Blerje Foristrade per administraten</t>
  </si>
  <si>
    <t>Hidroizolime(Bashkia,njes Baz.Koms.ulez.ujrat.Muzeu</t>
  </si>
  <si>
    <t>Shuma Aparati</t>
  </si>
  <si>
    <t>06330</t>
  </si>
  <si>
    <t>Ujesjellesi paga</t>
  </si>
  <si>
    <t>Shuma Ujesjellesi</t>
  </si>
  <si>
    <t>07220</t>
  </si>
  <si>
    <t>Cerdhet</t>
  </si>
  <si>
    <t xml:space="preserve">Shuma Cerdhet </t>
  </si>
  <si>
    <t>08250</t>
  </si>
  <si>
    <t xml:space="preserve">Kultura </t>
  </si>
  <si>
    <t>Honorare</t>
  </si>
  <si>
    <t>Kancelari</t>
  </si>
  <si>
    <t>Perkujtimore ngjarje historike</t>
  </si>
  <si>
    <t xml:space="preserve">Blerje libri </t>
  </si>
  <si>
    <t xml:space="preserve">Shuma Kultura </t>
  </si>
  <si>
    <t>06260</t>
  </si>
  <si>
    <t>Ndermarrja e sherbimeve</t>
  </si>
  <si>
    <t>Gjelbr+ Ndric rrugor+rrug trot Burrel</t>
  </si>
  <si>
    <t>Qent e rruges</t>
  </si>
  <si>
    <t>Pastrimi</t>
  </si>
  <si>
    <t>Blerje baze materjale</t>
  </si>
  <si>
    <t>Blerje konteniere</t>
  </si>
  <si>
    <t xml:space="preserve">Shpronsim varrezash </t>
  </si>
  <si>
    <t>Shuma Nd Sherbimeve</t>
  </si>
  <si>
    <t>Sporti</t>
  </si>
  <si>
    <t>08140</t>
  </si>
  <si>
    <t>Sporti(futbolli)</t>
  </si>
  <si>
    <t>Shumesportet</t>
  </si>
  <si>
    <t>Shuma Sporti</t>
  </si>
  <si>
    <t>Emergjenca  Civile</t>
  </si>
  <si>
    <t>04980</t>
  </si>
  <si>
    <t>Fond  Rezerve</t>
  </si>
  <si>
    <t>Fond Kontigjence</t>
  </si>
  <si>
    <t>TOTALI</t>
  </si>
  <si>
    <t>600 +601</t>
  </si>
  <si>
    <t xml:space="preserve">Formati Nr.3 : Detajimi I Investimeve per 2016Per Institucionin  BASHKIA  MAT </t>
  </si>
  <si>
    <t xml:space="preserve"> (Ne leke) </t>
  </si>
  <si>
    <t xml:space="preserve">   Entiteti  </t>
  </si>
  <si>
    <t xml:space="preserve"> Ministria </t>
  </si>
  <si>
    <t xml:space="preserve">    Kod</t>
  </si>
  <si>
    <t xml:space="preserve">       Emer </t>
  </si>
  <si>
    <t>Kapitulli</t>
  </si>
  <si>
    <t>Programi</t>
  </si>
  <si>
    <t xml:space="preserve">Llogaria </t>
  </si>
  <si>
    <t>Kodi Deges</t>
  </si>
  <si>
    <t xml:space="preserve"> Debiti </t>
  </si>
  <si>
    <t xml:space="preserve">Emertimi i </t>
  </si>
  <si>
    <t xml:space="preserve">Burimi i  </t>
  </si>
  <si>
    <t>I Qeverisjes</t>
  </si>
  <si>
    <t xml:space="preserve"> E Linjes</t>
  </si>
  <si>
    <t>Institucioni</t>
  </si>
  <si>
    <t xml:space="preserve">   Institucioni</t>
  </si>
  <si>
    <t>Ekonomike</t>
  </si>
  <si>
    <t>Thesarit</t>
  </si>
  <si>
    <t>Objektit</t>
  </si>
  <si>
    <t>Financimit</t>
  </si>
  <si>
    <t xml:space="preserve">Bashkia Mat </t>
  </si>
  <si>
    <t xml:space="preserve">Grant </t>
  </si>
  <si>
    <t>Reabilitim nyje sanitare ne shkolla etj</t>
  </si>
  <si>
    <t>Mbikqyrje pun :Reab nyje sanitare</t>
  </si>
  <si>
    <t xml:space="preserve">Supervizion shk.dugagj </t>
  </si>
  <si>
    <t>Supervizion shkolla Bruc</t>
  </si>
  <si>
    <t>Kolaudim Shkolla Bruc</t>
  </si>
  <si>
    <t>Shuma</t>
  </si>
  <si>
    <t xml:space="preserve">Rik cezmash publike </t>
  </si>
  <si>
    <t>Mbikqyrje punimesh :Hizol shkolla</t>
  </si>
  <si>
    <t>Kolaudim  punimesh :H izol shkolla</t>
  </si>
  <si>
    <t>Reabilitim rruga Mbetjeve Urbane</t>
  </si>
  <si>
    <t>Mbikqyrje punimesh :rruga Mb Urbane</t>
  </si>
  <si>
    <t>Kolaudim  punimesh :Rruga Mb Urbane</t>
  </si>
  <si>
    <t>Mbikqyrje punimesh :Rruga B e Madhe</t>
  </si>
  <si>
    <t>Kolaudim  punimesh :Rruga B e Madhe</t>
  </si>
  <si>
    <t>Punime rrugore Lagje e re Trot e Ndr</t>
  </si>
  <si>
    <t>Mbikqyrje punimesh :Rruga L e Re</t>
  </si>
  <si>
    <t>Kolaudim  punimesh :Rruga L e Re</t>
  </si>
  <si>
    <t>Ndertim bazamente ura ne NJ A</t>
  </si>
  <si>
    <t>Mbikqyrje punimesh :Bazament ura</t>
  </si>
  <si>
    <t>Kolaudim  punimesh :Bazament Ura</t>
  </si>
  <si>
    <t>FZHR</t>
  </si>
  <si>
    <t>Mbikqyrje punimesh :Rik Blloku Drita</t>
  </si>
  <si>
    <t>Kolaudim  punimesh :Rik Blloku Drita</t>
  </si>
  <si>
    <t>Rehabilitim sheshi + Fasada Q Ulez</t>
  </si>
  <si>
    <t>Mbikqyrje punimesh :Reabilit Ulez</t>
  </si>
  <si>
    <t>Kolaudim  punimesh :Reabilit Ulez</t>
  </si>
  <si>
    <t>Hartim projektesh (pakete)</t>
  </si>
  <si>
    <t>Rik  Rruga Pjejez</t>
  </si>
  <si>
    <t xml:space="preserve">Kolaud.fasadash </t>
  </si>
  <si>
    <t>Superv sinjalist</t>
  </si>
  <si>
    <t>Kolaud.sinj</t>
  </si>
  <si>
    <t>Supervizion  Rruga Pjejzez</t>
  </si>
  <si>
    <t>Superv.sheshi</t>
  </si>
  <si>
    <t>Super.lagj.P.Budi</t>
  </si>
  <si>
    <t>Kolaud.tregu</t>
  </si>
  <si>
    <t>Mbikqyrje pun :Reab amb konvikt</t>
  </si>
  <si>
    <t>Kolaudim  pun :Reab amb konv</t>
  </si>
  <si>
    <t>Mbikqyrje punimesh :Perkujtimore</t>
  </si>
  <si>
    <t>Kolaudim  punimesh :Perkujtimore</t>
  </si>
  <si>
    <t>Mbikqyrje punimesh :Rik Zyra</t>
  </si>
  <si>
    <t>Kolaudim  punimesh :Rik Zyra</t>
  </si>
  <si>
    <t xml:space="preserve">Blerje ndricues rrugor e shtylla </t>
  </si>
  <si>
    <t>Rehabilitim ambientet e konviktit</t>
  </si>
  <si>
    <t>P/ZYRES  FINANCES</t>
  </si>
  <si>
    <t>KRYETAR BASHKIE</t>
  </si>
  <si>
    <t xml:space="preserve">  Valbona   BOJNI</t>
  </si>
  <si>
    <t>Nezir         RIZVANI</t>
  </si>
  <si>
    <t xml:space="preserve">Formati Nr.3 : Detajimi I Investimeve per 2017 Per Institucionin  BASHKIA  MAT </t>
  </si>
  <si>
    <t>Ene guzhine</t>
  </si>
  <si>
    <t>Hidroizolim Shkolla</t>
  </si>
  <si>
    <t>Reabilitim nyje sanitare(gjalish)</t>
  </si>
  <si>
    <t>Blerje Baze materjale (konvikti)</t>
  </si>
  <si>
    <t xml:space="preserve">Harti Projektesh </t>
  </si>
  <si>
    <t>Grant +Ardh</t>
  </si>
  <si>
    <t xml:space="preserve">Reabiliti rruga mbetje urbane </t>
  </si>
  <si>
    <t>Pun rrug.L.E re Trot.Ndriçim</t>
  </si>
  <si>
    <t xml:space="preserve">bikq Punimesh Lagja e re </t>
  </si>
  <si>
    <t>Kolaudim Punim Lagja e re</t>
  </si>
  <si>
    <t>Ndertim Baza ura trot sheshe</t>
  </si>
  <si>
    <t>Likujdim projek fasada FZHSH</t>
  </si>
  <si>
    <t>Mirmbaj rruge vepra arti</t>
  </si>
  <si>
    <t>Reabilitim sinjalis horizon ,vertikale</t>
  </si>
  <si>
    <t>Blerje Rimorkjator 25T</t>
  </si>
  <si>
    <t xml:space="preserve">Blerje foristrade </t>
  </si>
  <si>
    <t>Hidroizoli bashk+njesi administrat</t>
  </si>
  <si>
    <t>Gjel+ndric rrug+trot burrel</t>
  </si>
  <si>
    <t xml:space="preserve">Blerje kontenjere </t>
  </si>
  <si>
    <t>Shpronsim varrezash</t>
  </si>
  <si>
    <t>P/ZYRES BUXHETIT</t>
  </si>
  <si>
    <t>Grant I trasheguar 2016</t>
  </si>
  <si>
    <t>Mirmbajtje Varrezash</t>
  </si>
  <si>
    <t>Blerje motorsharre</t>
  </si>
  <si>
    <t>Detyrime te vitit 2016(varrez+qent)</t>
  </si>
  <si>
    <t>Detyrim 2016(brigad dru zjarri)</t>
  </si>
  <si>
    <t>Bashkefinacim per dertim urash diete</t>
  </si>
  <si>
    <t>Emergjenca  Civile(detyrim 2016)</t>
  </si>
  <si>
    <t>Investime te mbartura te vitit 2016</t>
  </si>
  <si>
    <t>Investime te mbartura 2016</t>
  </si>
  <si>
    <t>Te ardhura planifikura 2017</t>
  </si>
  <si>
    <t>Supervizim +Kolaudim</t>
  </si>
  <si>
    <t xml:space="preserve">Formati Nr.1 : Detajimi I limitit 2017 per Institucionin  BASHKIA  MAT </t>
  </si>
  <si>
    <t>Muaji</t>
  </si>
  <si>
    <t>Entiteti i</t>
  </si>
  <si>
    <t>Ministria e</t>
  </si>
  <si>
    <t xml:space="preserve">Kodi  I </t>
  </si>
  <si>
    <t xml:space="preserve"> Emertimi </t>
  </si>
  <si>
    <t>Klasa</t>
  </si>
  <si>
    <t>Qeverisjes</t>
  </si>
  <si>
    <t>Linjes</t>
  </si>
  <si>
    <t>Intitucioni</t>
  </si>
  <si>
    <t>01/01/2017</t>
  </si>
  <si>
    <t>Janar</t>
  </si>
  <si>
    <t>00</t>
  </si>
  <si>
    <t>0</t>
  </si>
  <si>
    <t>18562600</t>
  </si>
  <si>
    <t>Shpenzime Personeli</t>
  </si>
  <si>
    <t>2000000</t>
  </si>
  <si>
    <t>10884928</t>
  </si>
  <si>
    <t>Shpenzime operative</t>
  </si>
  <si>
    <t>300000</t>
  </si>
  <si>
    <t>01/02/2017</t>
  </si>
  <si>
    <t>Shkurt</t>
  </si>
  <si>
    <t>1254695</t>
  </si>
  <si>
    <t>Shpenzime investime</t>
  </si>
  <si>
    <t>3600000</t>
  </si>
  <si>
    <t>01/03/2017</t>
  </si>
  <si>
    <t>Mars</t>
  </si>
  <si>
    <t>13993485</t>
  </si>
  <si>
    <t>280000</t>
  </si>
  <si>
    <t>3536016</t>
  </si>
  <si>
    <t>TOTALI   3MUJORI I  I-re</t>
  </si>
  <si>
    <t>01/04/2017</t>
  </si>
  <si>
    <t>Prill</t>
  </si>
  <si>
    <t>01/05/2017</t>
  </si>
  <si>
    <t>Maj</t>
  </si>
  <si>
    <t>01/06/2017</t>
  </si>
  <si>
    <t>Qershor</t>
  </si>
  <si>
    <t>TOTALI   3MUJORI I II -te</t>
  </si>
  <si>
    <t>01/07/2017</t>
  </si>
  <si>
    <t>Korrik</t>
  </si>
  <si>
    <t>01/08/2017</t>
  </si>
  <si>
    <t>Gusht</t>
  </si>
  <si>
    <t>01/09/2017</t>
  </si>
  <si>
    <t>Shtator</t>
  </si>
  <si>
    <t>01</t>
  </si>
  <si>
    <t>TOTALI   3MUJORI I III -te</t>
  </si>
  <si>
    <t>01/10/2017</t>
  </si>
  <si>
    <t>Tetor</t>
  </si>
  <si>
    <t>01/11/2017</t>
  </si>
  <si>
    <t>Nentor</t>
  </si>
  <si>
    <t>01/12/2017</t>
  </si>
  <si>
    <t>Dhjetor</t>
  </si>
  <si>
    <t>TOTALI   3MUJORI I IV -t</t>
  </si>
  <si>
    <t>TOTALI I+II+III+IV</t>
  </si>
  <si>
    <t xml:space="preserve">                  KRYETAR</t>
  </si>
  <si>
    <t>Zjarr</t>
  </si>
  <si>
    <t>Pyje</t>
  </si>
  <si>
    <t>Kullim</t>
  </si>
  <si>
    <t>Konv</t>
  </si>
  <si>
    <t>Ar mesem</t>
  </si>
  <si>
    <t>Ar 9-vjec</t>
  </si>
  <si>
    <t>Ap</t>
  </si>
  <si>
    <t>Rrug</t>
  </si>
  <si>
    <t>Shuma totale</t>
  </si>
  <si>
    <t xml:space="preserve">Formati Nr.2 : Detajimi I buxhetit 2017 per Institucionin  BASHKIA  MAT </t>
  </si>
  <si>
    <t>Te ardhura  te trasheguara 2016</t>
  </si>
  <si>
    <t>Te  ardhura te planifikuara 2017</t>
  </si>
  <si>
    <t xml:space="preserve">Formati Nr.1 : Detajimi I buxhetit 2017 per Institucionin  BASHKIA  MAT </t>
  </si>
  <si>
    <t xml:space="preserve">      Kod</t>
  </si>
  <si>
    <t xml:space="preserve">        Emer </t>
  </si>
  <si>
    <t>Emertimi</t>
  </si>
  <si>
    <t>Paga</t>
  </si>
  <si>
    <t xml:space="preserve">Sigurime </t>
  </si>
  <si>
    <t>Shuma Arsimi 9 vjecar&amp;QKF</t>
  </si>
  <si>
    <t xml:space="preserve">Shuma Arsimi mesem </t>
  </si>
  <si>
    <t>Shuma Ujitja dhe kullimi</t>
  </si>
  <si>
    <t>,04260</t>
  </si>
  <si>
    <t xml:space="preserve">shuma Administrimi I pyjeve </t>
  </si>
  <si>
    <t>Shuma konvikti</t>
  </si>
  <si>
    <t>,04530</t>
  </si>
  <si>
    <t>shuma ndermarrje  e rrugve</t>
  </si>
  <si>
    <t xml:space="preserve">Nd Sherb Bashkiake </t>
  </si>
  <si>
    <t xml:space="preserve">shuma ndermarrje e Sherbimeve </t>
  </si>
  <si>
    <t>,08140</t>
  </si>
  <si>
    <t>,04980</t>
  </si>
  <si>
    <t>,10910</t>
  </si>
  <si>
    <t xml:space="preserve">Shuma </t>
  </si>
  <si>
    <t xml:space="preserve">           Shuma Totale</t>
  </si>
  <si>
    <t>te ardhura te planifikuara 2017</t>
  </si>
  <si>
    <t xml:space="preserve">         Emer  </t>
  </si>
  <si>
    <t xml:space="preserve">    Institucioni </t>
  </si>
  <si>
    <t xml:space="preserve"> Bashkia Mat  </t>
  </si>
  <si>
    <t>05'</t>
  </si>
  <si>
    <t xml:space="preserve"> Paga </t>
  </si>
  <si>
    <t xml:space="preserve"> Sigurime  </t>
  </si>
  <si>
    <t xml:space="preserve"> -   </t>
  </si>
  <si>
    <t xml:space="preserve"> Shpenzime operative </t>
  </si>
  <si>
    <t xml:space="preserve"> Shpenzime investime </t>
  </si>
  <si>
    <t>shuma ndermarrjeve te rrugve</t>
  </si>
  <si>
    <t xml:space="preserve"> transferte per qarkun </t>
  </si>
  <si>
    <t>shuma Aparati</t>
  </si>
  <si>
    <t>Shuma Nd/ Sherbimeve</t>
  </si>
  <si>
    <t>Shuma cerdhet</t>
  </si>
  <si>
    <t>Shuma kultura</t>
  </si>
  <si>
    <t>Granti trasheguara 16</t>
  </si>
  <si>
    <t>Shpenzimeoperative</t>
  </si>
  <si>
    <t>ardh</t>
  </si>
  <si>
    <t>Programet e shpenzimet per vitin 2017</t>
  </si>
  <si>
    <t>PASQYRA  4.1</t>
  </si>
  <si>
    <t>Programi I Sherbimve Publike</t>
  </si>
  <si>
    <t>Institucioni(Sipermarrja e pastrimit)</t>
  </si>
  <si>
    <t>Pastrimi I Qytetit (Art.602)</t>
  </si>
  <si>
    <t>Shpenzime Kapitale (Art.231)</t>
  </si>
  <si>
    <t>Institucioni (Mirmbajtje Varreza + Qente e rruges )</t>
  </si>
  <si>
    <t>Shpenzime personeli(Art.600+601 )</t>
  </si>
  <si>
    <t>Shpenzime operative (Art.602 )</t>
  </si>
  <si>
    <t>Intitucioni (Ndermarrja e Sherbimeve )</t>
  </si>
  <si>
    <t>Shpenzime korente</t>
  </si>
  <si>
    <t xml:space="preserve">Shpenzime kapitale   </t>
  </si>
  <si>
    <t>PASQYRA  4.2</t>
  </si>
  <si>
    <t>Programi I Arsimit Parauniversitar dhe  Edukimit</t>
  </si>
  <si>
    <t>Institucioni(Arsimi parashkollor + 9-vjeçar)</t>
  </si>
  <si>
    <t>Institucioni (Arsimi I mesem )</t>
  </si>
  <si>
    <t>Intitucioni (Konvikti )</t>
  </si>
  <si>
    <t>PASQYRA  4.3</t>
  </si>
  <si>
    <t>Programi I  Kujdesit Social dhe Solidaritetit</t>
  </si>
  <si>
    <t>Institucioni(Çerdhet)</t>
  </si>
  <si>
    <t>PASQYRA  4.4</t>
  </si>
  <si>
    <t>Programi I  Kultures dhe Turizmit</t>
  </si>
  <si>
    <t>Institucioni(Kultura dhe Turizmi)</t>
  </si>
  <si>
    <t>PASQYRA  4.5</t>
  </si>
  <si>
    <t>Programi I  Rinise dhe Sportit</t>
  </si>
  <si>
    <t>PASQYRA 4.6</t>
  </si>
  <si>
    <t>Programi I  Administrates Vendore</t>
  </si>
  <si>
    <t>1% e te ardhurave per Keshillin e Qarkut</t>
  </si>
  <si>
    <t>Fondi I Emergjences</t>
  </si>
  <si>
    <t>(Art.606)</t>
  </si>
  <si>
    <t>Fondi I Rezerves dhe I Kontigjences(Art.609)</t>
  </si>
  <si>
    <t>PASQYRA  4.7</t>
  </si>
  <si>
    <t>Programi I  Infrastuktures</t>
  </si>
  <si>
    <t>Institucioni Ndermarrja e rrugeve</t>
  </si>
  <si>
    <t>PASQYRA  4.8</t>
  </si>
  <si>
    <t>Programi I Sherbimit Pyjor/Ujitja Kullimi/Sherbimi zjarfikes</t>
  </si>
  <si>
    <t>Institucioni(Administrimi I Pyjeve)</t>
  </si>
  <si>
    <t>Institucioni(Drejtoria e zhvillimit ek buq.pyje))</t>
  </si>
  <si>
    <t>Institucioni (Ujitja dhe Kullimi )</t>
  </si>
  <si>
    <t>Institucioni (Sherbimi Zjarrfikes )</t>
  </si>
  <si>
    <t>Institucioni (Ujesjelles Kanalizime )</t>
  </si>
  <si>
    <t>P/ZYRES  BUXHETIT</t>
  </si>
  <si>
    <t>NEZIR  RIZVANI</t>
  </si>
  <si>
    <t xml:space="preserve">    KRYETAR  </t>
  </si>
  <si>
    <t>SHUMA TOTALE</t>
  </si>
  <si>
    <t>Blerje motorsharre+kositse bari</t>
  </si>
  <si>
    <t>Grant I trash 16</t>
  </si>
  <si>
    <t>3287149</t>
  </si>
  <si>
    <t>31301388</t>
  </si>
  <si>
    <t>219268</t>
  </si>
  <si>
    <t>110062415</t>
  </si>
  <si>
    <t>19742028</t>
  </si>
  <si>
    <t>219023972</t>
  </si>
  <si>
    <t xml:space="preserve">Formati Nr.2 : Detajimi Ilimiti 2017 per Institucionin  BASHKIA  MAT </t>
  </si>
  <si>
    <t xml:space="preserve">Orendi e paisje zyra(Karta per personel), </t>
  </si>
  <si>
    <t xml:space="preserve">Uniforma </t>
  </si>
  <si>
    <t xml:space="preserve">Paisje zjarrfiksje </t>
  </si>
  <si>
    <t>Uji</t>
  </si>
  <si>
    <t>Dru zjarri</t>
  </si>
  <si>
    <t>Mjete pastrimi</t>
  </si>
  <si>
    <t>paisje nderlidhje</t>
  </si>
  <si>
    <t>Dieta sherbimi</t>
  </si>
  <si>
    <t>Paisje elektrike hidraulike</t>
  </si>
  <si>
    <t>Riparim automjeti</t>
  </si>
  <si>
    <t>Karburant</t>
  </si>
  <si>
    <t xml:space="preserve">Mbikqyrje punimesh </t>
  </si>
  <si>
    <t xml:space="preserve">Kolaudim Punimesh </t>
  </si>
  <si>
    <t>Investime te mbar per vitin 2016</t>
  </si>
  <si>
    <t>Plani  2017</t>
  </si>
  <si>
    <t xml:space="preserve">               Edlira Palamani</t>
  </si>
  <si>
    <t xml:space="preserve">  Sek/Keshillit </t>
  </si>
  <si>
    <t xml:space="preserve"> KRYETAR /KESHILLI </t>
  </si>
  <si>
    <t>Agim  Hysa</t>
  </si>
  <si>
    <t xml:space="preserve">      Sek/Keshillit </t>
  </si>
  <si>
    <t>Kryetar /Keshilli</t>
  </si>
  <si>
    <t xml:space="preserve">Sek/Keshillit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</si>
</sst>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sz val="12"/>
      <color rgb="FFFF0000"/>
      <name val="Times New Roman"/>
      <family val="1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255">
    <xf numFmtId="0" fontId="0" fillId="0" borderId="0" xfId="0"/>
    <xf numFmtId="0" fontId="3" fillId="0" borderId="1" xfId="0" applyFont="1" applyBorder="1"/>
    <xf numFmtId="0" fontId="2" fillId="0" borderId="1" xfId="0" applyFont="1" applyBorder="1"/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0" xfId="0" applyFont="1"/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1" xfId="0" quotePrefix="1" applyFont="1" applyFill="1" applyBorder="1"/>
    <xf numFmtId="0" fontId="6" fillId="2" borderId="1" xfId="0" applyFont="1" applyFill="1" applyBorder="1"/>
    <xf numFmtId="0" fontId="7" fillId="0" borderId="1" xfId="0" applyFont="1" applyBorder="1"/>
    <xf numFmtId="43" fontId="6" fillId="2" borderId="1" xfId="0" applyNumberFormat="1" applyFont="1" applyFill="1" applyBorder="1"/>
    <xf numFmtId="164" fontId="6" fillId="2" borderId="1" xfId="1" applyNumberFormat="1" applyFont="1" applyFill="1" applyBorder="1"/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/>
    <xf numFmtId="3" fontId="6" fillId="2" borderId="1" xfId="0" applyNumberFormat="1" applyFont="1" applyFill="1" applyBorder="1"/>
    <xf numFmtId="164" fontId="6" fillId="2" borderId="1" xfId="0" applyNumberFormat="1" applyFont="1" applyFill="1" applyBorder="1"/>
    <xf numFmtId="3" fontId="6" fillId="2" borderId="1" xfId="1" applyNumberFormat="1" applyFont="1" applyFill="1" applyBorder="1"/>
    <xf numFmtId="0" fontId="6" fillId="2" borderId="1" xfId="0" quotePrefix="1" applyFont="1" applyFill="1" applyBorder="1" applyAlignment="1">
      <alignment wrapText="1"/>
    </xf>
    <xf numFmtId="0" fontId="6" fillId="2" borderId="5" xfId="0" applyFont="1" applyFill="1" applyBorder="1" applyAlignment="1">
      <alignment horizontal="left" wrapText="1"/>
    </xf>
    <xf numFmtId="3" fontId="6" fillId="2" borderId="1" xfId="0" applyNumberFormat="1" applyFont="1" applyFill="1" applyBorder="1" applyAlignment="1">
      <alignment wrapText="1"/>
    </xf>
    <xf numFmtId="43" fontId="6" fillId="2" borderId="1" xfId="0" applyNumberFormat="1" applyFont="1" applyFill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/>
    <xf numFmtId="3" fontId="6" fillId="3" borderId="1" xfId="0" applyNumberFormat="1" applyFont="1" applyFill="1" applyBorder="1"/>
    <xf numFmtId="0" fontId="6" fillId="3" borderId="1" xfId="0" applyFont="1" applyFill="1" applyBorder="1" applyAlignment="1">
      <alignment horizontal="center" vertical="center"/>
    </xf>
    <xf numFmtId="41" fontId="6" fillId="2" borderId="1" xfId="0" applyNumberFormat="1" applyFont="1" applyFill="1" applyBorder="1"/>
    <xf numFmtId="0" fontId="6" fillId="3" borderId="1" xfId="0" quotePrefix="1" applyFont="1" applyFill="1" applyBorder="1"/>
    <xf numFmtId="0" fontId="6" fillId="3" borderId="1" xfId="0" applyFont="1" applyFill="1" applyBorder="1"/>
    <xf numFmtId="164" fontId="6" fillId="3" borderId="1" xfId="0" applyNumberFormat="1" applyFont="1" applyFill="1" applyBorder="1"/>
    <xf numFmtId="3" fontId="5" fillId="3" borderId="1" xfId="0" applyNumberFormat="1" applyFont="1" applyFill="1" applyBorder="1"/>
    <xf numFmtId="0" fontId="7" fillId="3" borderId="1" xfId="0" applyFont="1" applyFill="1" applyBorder="1"/>
    <xf numFmtId="0" fontId="0" fillId="3" borderId="1" xfId="0" applyFont="1" applyFill="1" applyBorder="1"/>
    <xf numFmtId="0" fontId="5" fillId="2" borderId="1" xfId="0" applyFont="1" applyFill="1" applyBorder="1"/>
    <xf numFmtId="43" fontId="6" fillId="2" borderId="6" xfId="0" applyNumberFormat="1" applyFont="1" applyFill="1" applyBorder="1"/>
    <xf numFmtId="43" fontId="6" fillId="2" borderId="6" xfId="1" applyNumberFormat="1" applyFont="1" applyFill="1" applyBorder="1"/>
    <xf numFmtId="164" fontId="6" fillId="2" borderId="6" xfId="1" applyNumberFormat="1" applyFont="1" applyFill="1" applyBorder="1"/>
    <xf numFmtId="0" fontId="3" fillId="3" borderId="0" xfId="0" applyFont="1" applyFill="1"/>
    <xf numFmtId="0" fontId="3" fillId="3" borderId="7" xfId="0" applyFont="1" applyFill="1" applyBorder="1"/>
    <xf numFmtId="164" fontId="3" fillId="3" borderId="0" xfId="0" applyNumberFormat="1" applyFont="1" applyFill="1"/>
    <xf numFmtId="0" fontId="8" fillId="2" borderId="5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41" fontId="6" fillId="2" borderId="1" xfId="0" applyNumberFormat="1" applyFont="1" applyFill="1" applyBorder="1" applyAlignment="1">
      <alignment wrapText="1"/>
    </xf>
    <xf numFmtId="0" fontId="5" fillId="3" borderId="1" xfId="0" quotePrefix="1" applyFont="1" applyFill="1" applyBorder="1"/>
    <xf numFmtId="43" fontId="6" fillId="2" borderId="1" xfId="1" applyNumberFormat="1" applyFont="1" applyFill="1" applyBorder="1"/>
    <xf numFmtId="164" fontId="6" fillId="2" borderId="1" xfId="1" applyNumberFormat="1" applyFont="1" applyFill="1" applyBorder="1" applyAlignment="1">
      <alignment horizontal="right"/>
    </xf>
    <xf numFmtId="0" fontId="10" fillId="0" borderId="0" xfId="2"/>
    <xf numFmtId="3" fontId="5" fillId="2" borderId="1" xfId="0" applyNumberFormat="1" applyFont="1" applyFill="1" applyBorder="1" applyAlignment="1"/>
    <xf numFmtId="0" fontId="6" fillId="2" borderId="1" xfId="0" applyFont="1" applyFill="1" applyBorder="1" applyAlignment="1">
      <alignment horizontal="right" vertical="center"/>
    </xf>
    <xf numFmtId="43" fontId="6" fillId="2" borderId="1" xfId="0" applyNumberFormat="1" applyFont="1" applyFill="1" applyBorder="1" applyAlignment="1">
      <alignment horizontal="right" vertical="center"/>
    </xf>
    <xf numFmtId="3" fontId="7" fillId="3" borderId="0" xfId="0" applyNumberFormat="1" applyFont="1" applyFill="1"/>
    <xf numFmtId="3" fontId="5" fillId="3" borderId="1" xfId="0" applyNumberFormat="1" applyFont="1" applyFill="1" applyBorder="1" applyAlignment="1"/>
    <xf numFmtId="0" fontId="6" fillId="2" borderId="5" xfId="0" applyFont="1" applyFill="1" applyBorder="1"/>
    <xf numFmtId="164" fontId="6" fillId="2" borderId="1" xfId="1" applyNumberFormat="1" applyFont="1" applyFill="1" applyBorder="1" applyAlignment="1">
      <alignment horizontal="right" vertical="center"/>
    </xf>
    <xf numFmtId="3" fontId="6" fillId="2" borderId="1" xfId="0" applyNumberFormat="1" applyFont="1" applyFill="1" applyBorder="1" applyAlignment="1"/>
    <xf numFmtId="43" fontId="6" fillId="2" borderId="1" xfId="0" applyNumberFormat="1" applyFont="1" applyFill="1" applyBorder="1" applyAlignment="1"/>
    <xf numFmtId="164" fontId="6" fillId="2" borderId="1" xfId="0" applyNumberFormat="1" applyFont="1" applyFill="1" applyBorder="1" applyAlignment="1">
      <alignment wrapText="1"/>
    </xf>
    <xf numFmtId="41" fontId="5" fillId="3" borderId="1" xfId="0" applyNumberFormat="1" applyFont="1" applyFill="1" applyBorder="1" applyAlignment="1"/>
    <xf numFmtId="41" fontId="6" fillId="3" borderId="1" xfId="0" applyNumberFormat="1" applyFont="1" applyFill="1" applyBorder="1"/>
    <xf numFmtId="0" fontId="5" fillId="4" borderId="1" xfId="0" applyFont="1" applyFill="1" applyBorder="1"/>
    <xf numFmtId="3" fontId="5" fillId="4" borderId="1" xfId="0" applyNumberFormat="1" applyFont="1" applyFill="1" applyBorder="1"/>
    <xf numFmtId="0" fontId="6" fillId="2" borderId="0" xfId="0" applyFont="1" applyFill="1" applyBorder="1"/>
    <xf numFmtId="0" fontId="6" fillId="2" borderId="1" xfId="0" applyFont="1" applyFill="1" applyBorder="1" applyAlignment="1">
      <alignment horizontal="right"/>
    </xf>
    <xf numFmtId="3" fontId="5" fillId="2" borderId="8" xfId="0" applyNumberFormat="1" applyFont="1" applyFill="1" applyBorder="1" applyAlignment="1"/>
    <xf numFmtId="3" fontId="5" fillId="2" borderId="6" xfId="0" applyNumberFormat="1" applyFont="1" applyFill="1" applyBorder="1" applyAlignment="1"/>
    <xf numFmtId="3" fontId="6" fillId="2" borderId="0" xfId="0" applyNumberFormat="1" applyFont="1" applyFill="1" applyBorder="1"/>
    <xf numFmtId="3" fontId="6" fillId="2" borderId="0" xfId="0" applyNumberFormat="1" applyFont="1" applyFill="1" applyBorder="1" applyAlignment="1"/>
    <xf numFmtId="0" fontId="4" fillId="0" borderId="0" xfId="0" applyFont="1"/>
    <xf numFmtId="0" fontId="3" fillId="0" borderId="0" xfId="0" applyFont="1"/>
    <xf numFmtId="0" fontId="2" fillId="5" borderId="9" xfId="0" applyFont="1" applyFill="1" applyBorder="1"/>
    <xf numFmtId="0" fontId="7" fillId="5" borderId="9" xfId="0" applyFont="1" applyFill="1" applyBorder="1"/>
    <xf numFmtId="0" fontId="3" fillId="5" borderId="9" xfId="0" applyFont="1" applyFill="1" applyBorder="1"/>
    <xf numFmtId="0" fontId="2" fillId="5" borderId="10" xfId="0" applyFont="1" applyFill="1" applyBorder="1"/>
    <xf numFmtId="0" fontId="7" fillId="5" borderId="10" xfId="0" applyFont="1" applyFill="1" applyBorder="1"/>
    <xf numFmtId="0" fontId="3" fillId="5" borderId="10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0" fillId="0" borderId="0" xfId="0" applyNumberFormat="1"/>
    <xf numFmtId="0" fontId="0" fillId="0" borderId="12" xfId="0" applyBorder="1"/>
    <xf numFmtId="0" fontId="0" fillId="0" borderId="0" xfId="0" applyBorder="1"/>
    <xf numFmtId="0" fontId="6" fillId="2" borderId="1" xfId="0" quotePrefix="1" applyFont="1" applyFill="1" applyBorder="1" applyAlignment="1"/>
    <xf numFmtId="41" fontId="6" fillId="2" borderId="1" xfId="0" applyNumberFormat="1" applyFont="1" applyFill="1" applyBorder="1" applyAlignment="1"/>
    <xf numFmtId="0" fontId="0" fillId="0" borderId="0" xfId="0" applyAlignment="1"/>
    <xf numFmtId="0" fontId="9" fillId="2" borderId="5" xfId="0" applyFont="1" applyFill="1" applyBorder="1" applyAlignment="1">
      <alignment horizontal="right"/>
    </xf>
    <xf numFmtId="0" fontId="6" fillId="2" borderId="1" xfId="0" applyFont="1" applyFill="1" applyBorder="1" applyAlignment="1"/>
    <xf numFmtId="43" fontId="0" fillId="0" borderId="0" xfId="0" applyNumberFormat="1"/>
    <xf numFmtId="0" fontId="12" fillId="2" borderId="5" xfId="0" applyFont="1" applyFill="1" applyBorder="1"/>
    <xf numFmtId="0" fontId="6" fillId="2" borderId="1" xfId="0" quotePrefix="1" applyFont="1" applyFill="1" applyBorder="1" applyAlignment="1">
      <alignment horizontal="left"/>
    </xf>
    <xf numFmtId="43" fontId="5" fillId="3" borderId="1" xfId="0" applyNumberFormat="1" applyFont="1" applyFill="1" applyBorder="1"/>
    <xf numFmtId="0" fontId="6" fillId="2" borderId="7" xfId="0" applyFont="1" applyFill="1" applyBorder="1"/>
    <xf numFmtId="164" fontId="6" fillId="2" borderId="0" xfId="0" applyNumberFormat="1" applyFont="1" applyFill="1" applyBorder="1"/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3" fontId="0" fillId="0" borderId="1" xfId="0" applyNumberFormat="1" applyBorder="1" applyAlignment="1"/>
    <xf numFmtId="3" fontId="2" fillId="0" borderId="1" xfId="0" applyNumberFormat="1" applyFont="1" applyBorder="1" applyAlignment="1"/>
    <xf numFmtId="0" fontId="4" fillId="0" borderId="0" xfId="0" applyFont="1" applyAlignment="1">
      <alignment horizontal="center"/>
    </xf>
    <xf numFmtId="0" fontId="13" fillId="0" borderId="0" xfId="0" applyFont="1"/>
    <xf numFmtId="0" fontId="3" fillId="0" borderId="0" xfId="0" applyFont="1" applyBorder="1"/>
    <xf numFmtId="3" fontId="3" fillId="0" borderId="0" xfId="0" applyNumberFormat="1" applyFont="1" applyBorder="1"/>
    <xf numFmtId="0" fontId="2" fillId="6" borderId="9" xfId="0" applyFont="1" applyFill="1" applyBorder="1" applyAlignment="1">
      <alignment horizontal="center"/>
    </xf>
    <xf numFmtId="0" fontId="2" fillId="6" borderId="9" xfId="0" applyFont="1" applyFill="1" applyBorder="1"/>
    <xf numFmtId="0" fontId="2" fillId="6" borderId="13" xfId="0" applyFont="1" applyFill="1" applyBorder="1"/>
    <xf numFmtId="0" fontId="0" fillId="6" borderId="9" xfId="0" applyFont="1" applyFill="1" applyBorder="1"/>
    <xf numFmtId="0" fontId="4" fillId="6" borderId="14" xfId="0" applyFont="1" applyFill="1" applyBorder="1"/>
    <xf numFmtId="0" fontId="4" fillId="6" borderId="9" xfId="0" applyFont="1" applyFill="1" applyBorder="1"/>
    <xf numFmtId="0" fontId="2" fillId="6" borderId="10" xfId="0" applyFont="1" applyFill="1" applyBorder="1" applyAlignment="1">
      <alignment horizontal="center"/>
    </xf>
    <xf numFmtId="0" fontId="2" fillId="6" borderId="10" xfId="0" applyFont="1" applyFill="1" applyBorder="1"/>
    <xf numFmtId="0" fontId="2" fillId="6" borderId="15" xfId="0" applyFont="1" applyFill="1" applyBorder="1"/>
    <xf numFmtId="0" fontId="0" fillId="6" borderId="10" xfId="0" applyFont="1" applyFill="1" applyBorder="1"/>
    <xf numFmtId="0" fontId="0" fillId="6" borderId="16" xfId="0" applyFont="1" applyFill="1" applyBorder="1"/>
    <xf numFmtId="49" fontId="0" fillId="0" borderId="1" xfId="0" applyNumberForma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2" borderId="5" xfId="0" applyNumberFormat="1" applyFill="1" applyBorder="1" applyAlignment="1">
      <alignment horizontal="center"/>
    </xf>
    <xf numFmtId="0" fontId="0" fillId="0" borderId="5" xfId="0" applyBorder="1"/>
    <xf numFmtId="49" fontId="0" fillId="2" borderId="1" xfId="0" applyNumberFormat="1" applyFill="1" applyBorder="1" applyAlignment="1">
      <alignment horizontal="center"/>
    </xf>
    <xf numFmtId="14" fontId="0" fillId="0" borderId="1" xfId="0" applyNumberFormat="1" applyBorder="1" applyAlignment="1">
      <alignment horizontal="left"/>
    </xf>
    <xf numFmtId="49" fontId="0" fillId="0" borderId="1" xfId="0" quotePrefix="1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0" fillId="0" borderId="1" xfId="0" applyNumberFormat="1" applyBorder="1"/>
    <xf numFmtId="49" fontId="3" fillId="0" borderId="1" xfId="0" applyNumberFormat="1" applyFont="1" applyBorder="1"/>
    <xf numFmtId="0" fontId="0" fillId="2" borderId="1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7" xfId="0" applyBorder="1" applyAlignment="1">
      <alignment horizontal="center"/>
    </xf>
    <xf numFmtId="49" fontId="0" fillId="0" borderId="11" xfId="0" applyNumberForma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1" xfId="0" applyBorder="1"/>
    <xf numFmtId="0" fontId="0" fillId="0" borderId="18" xfId="0" applyBorder="1"/>
    <xf numFmtId="0" fontId="3" fillId="0" borderId="17" xfId="0" applyFont="1" applyBorder="1" applyAlignment="1"/>
    <xf numFmtId="0" fontId="3" fillId="0" borderId="11" xfId="0" applyFont="1" applyBorder="1" applyAlignment="1"/>
    <xf numFmtId="0" fontId="3" fillId="0" borderId="18" xfId="0" applyFont="1" applyBorder="1" applyAlignment="1"/>
    <xf numFmtId="0" fontId="4" fillId="0" borderId="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49" fontId="0" fillId="0" borderId="0" xfId="0" applyNumberFormat="1"/>
    <xf numFmtId="49" fontId="0" fillId="7" borderId="0" xfId="0" applyNumberFormat="1" applyFill="1"/>
    <xf numFmtId="0" fontId="4" fillId="0" borderId="1" xfId="0" applyFont="1" applyBorder="1"/>
    <xf numFmtId="3" fontId="3" fillId="0" borderId="1" xfId="0" applyNumberFormat="1" applyFont="1" applyBorder="1"/>
    <xf numFmtId="3" fontId="2" fillId="0" borderId="1" xfId="0" applyNumberFormat="1" applyFont="1" applyBorder="1"/>
    <xf numFmtId="0" fontId="13" fillId="0" borderId="1" xfId="0" applyFont="1" applyBorder="1"/>
    <xf numFmtId="0" fontId="4" fillId="0" borderId="0" xfId="0" applyFont="1" applyBorder="1"/>
    <xf numFmtId="0" fontId="0" fillId="6" borderId="20" xfId="0" applyFont="1" applyFill="1" applyBorder="1"/>
    <xf numFmtId="0" fontId="2" fillId="6" borderId="20" xfId="0" applyFont="1" applyFill="1" applyBorder="1"/>
    <xf numFmtId="3" fontId="0" fillId="0" borderId="1" xfId="0" applyNumberFormat="1" applyBorder="1"/>
    <xf numFmtId="0" fontId="7" fillId="0" borderId="0" xfId="0" applyFont="1" applyBorder="1"/>
    <xf numFmtId="3" fontId="7" fillId="0" borderId="0" xfId="0" applyNumberFormat="1" applyFont="1" applyBorder="1"/>
    <xf numFmtId="0" fontId="7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4" fillId="0" borderId="8" xfId="0" applyFont="1" applyBorder="1" applyAlignment="1"/>
    <xf numFmtId="0" fontId="4" fillId="0" borderId="6" xfId="0" applyFont="1" applyBorder="1" applyAlignment="1"/>
    <xf numFmtId="0" fontId="7" fillId="0" borderId="6" xfId="0" applyFont="1" applyBorder="1" applyAlignment="1">
      <alignment horizontal="center"/>
    </xf>
    <xf numFmtId="3" fontId="7" fillId="2" borderId="1" xfId="0" applyNumberFormat="1" applyFont="1" applyFill="1" applyBorder="1" applyAlignment="1">
      <alignment horizontal="center"/>
    </xf>
    <xf numFmtId="0" fontId="2" fillId="0" borderId="0" xfId="0" applyFont="1" applyBorder="1"/>
    <xf numFmtId="0" fontId="2" fillId="0" borderId="4" xfId="0" applyFont="1" applyBorder="1"/>
    <xf numFmtId="3" fontId="4" fillId="0" borderId="4" xfId="0" applyNumberFormat="1" applyFont="1" applyBorder="1"/>
    <xf numFmtId="0" fontId="4" fillId="0" borderId="3" xfId="0" applyFont="1" applyBorder="1" applyAlignment="1">
      <alignment horizontal="center"/>
    </xf>
    <xf numFmtId="0" fontId="2" fillId="0" borderId="3" xfId="0" applyFont="1" applyBorder="1"/>
    <xf numFmtId="3" fontId="4" fillId="0" borderId="3" xfId="0" applyNumberFormat="1" applyFont="1" applyBorder="1"/>
    <xf numFmtId="0" fontId="2" fillId="0" borderId="21" xfId="0" applyFont="1" applyBorder="1"/>
    <xf numFmtId="0" fontId="4" fillId="0" borderId="0" xfId="0" applyFont="1" applyBorder="1" applyAlignment="1">
      <alignment horizontal="center"/>
    </xf>
    <xf numFmtId="3" fontId="4" fillId="0" borderId="0" xfId="0" applyNumberFormat="1" applyFont="1" applyBorder="1"/>
    <xf numFmtId="3" fontId="4" fillId="0" borderId="22" xfId="0" applyNumberFormat="1" applyFont="1" applyBorder="1"/>
    <xf numFmtId="3" fontId="4" fillId="0" borderId="1" xfId="0" applyNumberFormat="1" applyFont="1" applyBorder="1"/>
    <xf numFmtId="0" fontId="0" fillId="6" borderId="14" xfId="0" applyFont="1" applyFill="1" applyBorder="1"/>
    <xf numFmtId="3" fontId="2" fillId="0" borderId="0" xfId="0" applyNumberFormat="1" applyFont="1" applyBorder="1"/>
    <xf numFmtId="3" fontId="3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/>
    <xf numFmtId="3" fontId="7" fillId="7" borderId="1" xfId="0" applyNumberFormat="1" applyFont="1" applyFill="1" applyBorder="1" applyAlignment="1">
      <alignment horizontal="center"/>
    </xf>
    <xf numFmtId="0" fontId="0" fillId="2" borderId="0" xfId="0" applyFill="1"/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3" fillId="8" borderId="0" xfId="0" applyFont="1" applyFill="1"/>
    <xf numFmtId="0" fontId="15" fillId="8" borderId="15" xfId="0" applyFont="1" applyFill="1" applyBorder="1" applyAlignment="1">
      <alignment horizontal="center"/>
    </xf>
    <xf numFmtId="0" fontId="0" fillId="8" borderId="0" xfId="0" applyFill="1"/>
    <xf numFmtId="0" fontId="0" fillId="8" borderId="9" xfId="0" applyFill="1" applyBorder="1"/>
    <xf numFmtId="0" fontId="2" fillId="0" borderId="10" xfId="0" applyFont="1" applyBorder="1"/>
    <xf numFmtId="0" fontId="0" fillId="3" borderId="10" xfId="0" applyFill="1" applyBorder="1"/>
    <xf numFmtId="0" fontId="0" fillId="2" borderId="10" xfId="0" applyFill="1" applyBorder="1"/>
    <xf numFmtId="0" fontId="2" fillId="3" borderId="10" xfId="0" applyFont="1" applyFill="1" applyBorder="1"/>
    <xf numFmtId="0" fontId="2" fillId="2" borderId="10" xfId="0" applyFont="1" applyFill="1" applyBorder="1"/>
    <xf numFmtId="0" fontId="0" fillId="0" borderId="10" xfId="0" applyBorder="1"/>
    <xf numFmtId="0" fontId="2" fillId="0" borderId="20" xfId="0" applyFont="1" applyBorder="1"/>
    <xf numFmtId="0" fontId="14" fillId="8" borderId="0" xfId="0" applyFont="1" applyFill="1"/>
    <xf numFmtId="0" fontId="14" fillId="8" borderId="23" xfId="0" applyFont="1" applyFill="1" applyBorder="1"/>
    <xf numFmtId="0" fontId="15" fillId="8" borderId="0" xfId="0" applyFont="1" applyFill="1" applyAlignment="1"/>
    <xf numFmtId="0" fontId="0" fillId="8" borderId="10" xfId="0" applyFill="1" applyBorder="1"/>
    <xf numFmtId="0" fontId="13" fillId="0" borderId="2" xfId="0" applyFont="1" applyBorder="1" applyAlignment="1">
      <alignment horizontal="center"/>
    </xf>
    <xf numFmtId="0" fontId="0" fillId="8" borderId="15" xfId="0" applyFill="1" applyBorder="1"/>
    <xf numFmtId="0" fontId="2" fillId="3" borderId="9" xfId="0" applyFont="1" applyFill="1" applyBorder="1"/>
    <xf numFmtId="0" fontId="2" fillId="0" borderId="9" xfId="0" applyFont="1" applyBorder="1"/>
    <xf numFmtId="0" fontId="2" fillId="0" borderId="0" xfId="0" applyFont="1" applyAlignment="1"/>
    <xf numFmtId="0" fontId="0" fillId="0" borderId="0" xfId="0" applyBorder="1" applyAlignment="1"/>
    <xf numFmtId="0" fontId="16" fillId="8" borderId="0" xfId="0" applyFont="1" applyFill="1" applyAlignment="1"/>
    <xf numFmtId="0" fontId="16" fillId="8" borderId="23" xfId="0" applyFont="1" applyFill="1" applyBorder="1"/>
    <xf numFmtId="0" fontId="2" fillId="9" borderId="2" xfId="0" applyFont="1" applyFill="1" applyBorder="1"/>
    <xf numFmtId="0" fontId="2" fillId="9" borderId="3" xfId="0" applyFont="1" applyFill="1" applyBorder="1"/>
    <xf numFmtId="3" fontId="2" fillId="9" borderId="21" xfId="0" applyNumberFormat="1" applyFont="1" applyFill="1" applyBorder="1"/>
    <xf numFmtId="0" fontId="2" fillId="0" borderId="4" xfId="0" applyFont="1" applyBorder="1" applyAlignment="1">
      <alignment horizontal="center"/>
    </xf>
    <xf numFmtId="3" fontId="0" fillId="0" borderId="0" xfId="0" applyNumberFormat="1" applyBorder="1"/>
    <xf numFmtId="3" fontId="0" fillId="0" borderId="0" xfId="0" applyNumberFormat="1" applyBorder="1" applyAlignment="1"/>
    <xf numFmtId="3" fontId="3" fillId="0" borderId="0" xfId="0" applyNumberFormat="1" applyFont="1" applyBorder="1" applyAlignment="1">
      <alignment wrapText="1"/>
    </xf>
    <xf numFmtId="3" fontId="2" fillId="0" borderId="0" xfId="0" applyNumberFormat="1" applyFont="1" applyFill="1" applyBorder="1"/>
    <xf numFmtId="0" fontId="4" fillId="0" borderId="24" xfId="0" applyFont="1" applyBorder="1" applyAlignment="1"/>
    <xf numFmtId="0" fontId="3" fillId="0" borderId="5" xfId="0" applyFont="1" applyBorder="1"/>
    <xf numFmtId="3" fontId="0" fillId="0" borderId="5" xfId="0" applyNumberFormat="1" applyBorder="1" applyAlignment="1"/>
    <xf numFmtId="3" fontId="0" fillId="0" borderId="22" xfId="0" applyNumberFormat="1" applyBorder="1" applyAlignment="1"/>
    <xf numFmtId="0" fontId="2" fillId="0" borderId="2" xfId="0" applyFont="1" applyBorder="1"/>
    <xf numFmtId="0" fontId="2" fillId="0" borderId="9" xfId="0" applyFont="1" applyBorder="1" applyAlignment="1"/>
    <xf numFmtId="0" fontId="0" fillId="0" borderId="10" xfId="0" applyFont="1" applyBorder="1" applyAlignment="1"/>
    <xf numFmtId="0" fontId="2" fillId="0" borderId="10" xfId="0" applyFont="1" applyBorder="1" applyAlignment="1"/>
    <xf numFmtId="0" fontId="7" fillId="0" borderId="20" xfId="0" applyFont="1" applyBorder="1"/>
    <xf numFmtId="0" fontId="0" fillId="0" borderId="10" xfId="0" applyBorder="1" applyAlignment="1"/>
    <xf numFmtId="0" fontId="0" fillId="0" borderId="20" xfId="0" applyBorder="1" applyAlignment="1"/>
    <xf numFmtId="0" fontId="2" fillId="0" borderId="20" xfId="0" applyFont="1" applyBorder="1" applyAlignment="1"/>
    <xf numFmtId="164" fontId="0" fillId="0" borderId="0" xfId="0" applyNumberFormat="1"/>
    <xf numFmtId="3" fontId="0" fillId="0" borderId="0" xfId="0" applyNumberFormat="1" applyAlignment="1"/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11" fillId="0" borderId="1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14" fillId="8" borderId="0" xfId="0" applyFont="1" applyFill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5" fillId="8" borderId="0" xfId="0" applyFont="1" applyFill="1" applyAlignment="1"/>
    <xf numFmtId="0" fontId="2" fillId="9" borderId="3" xfId="0" applyFont="1" applyFill="1" applyBorder="1" applyAlignment="1">
      <alignment horizontal="center"/>
    </xf>
    <xf numFmtId="0" fontId="15" fillId="8" borderId="0" xfId="0" applyFont="1" applyFill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0" xfId="0" applyFont="1" applyBorder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9"/>
  <sheetViews>
    <sheetView topLeftCell="A168" workbookViewId="0">
      <selection sqref="A1:H190"/>
    </sheetView>
  </sheetViews>
  <sheetFormatPr defaultRowHeight="15" x14ac:dyDescent="0.25"/>
  <cols>
    <col min="1" max="1" width="11.140625" customWidth="1"/>
    <col min="2" max="2" width="28.85546875" customWidth="1"/>
    <col min="3" max="3" width="14.85546875" customWidth="1"/>
    <col min="4" max="4" width="14.42578125" customWidth="1"/>
    <col min="5" max="5" width="14.140625" customWidth="1"/>
    <col min="6" max="6" width="12.42578125" customWidth="1"/>
    <col min="7" max="7" width="14.7109375" customWidth="1"/>
    <col min="8" max="13" width="18" customWidth="1"/>
    <col min="14" max="14" width="14.28515625" bestFit="1" customWidth="1"/>
    <col min="16" max="16" width="15.28515625" bestFit="1" customWidth="1"/>
  </cols>
  <sheetData>
    <row r="1" spans="1:13" ht="15.75" thickBot="1" x14ac:dyDescent="0.3">
      <c r="B1" s="213" t="s">
        <v>245</v>
      </c>
      <c r="C1" s="212">
        <v>79369000</v>
      </c>
      <c r="D1" s="83"/>
      <c r="E1" s="83"/>
      <c r="F1" s="205"/>
      <c r="G1" s="83"/>
    </row>
    <row r="2" spans="1:13" ht="15.75" x14ac:dyDescent="0.25">
      <c r="B2" s="210" t="s">
        <v>0</v>
      </c>
      <c r="C2" s="211">
        <v>170925584</v>
      </c>
      <c r="D2" s="170"/>
      <c r="E2" s="83"/>
      <c r="F2" s="206"/>
      <c r="G2" s="83"/>
    </row>
    <row r="3" spans="1:13" ht="15.75" x14ac:dyDescent="0.25">
      <c r="B3" s="1" t="s">
        <v>236</v>
      </c>
      <c r="C3" s="97">
        <v>136509716</v>
      </c>
      <c r="D3" s="170"/>
      <c r="E3" s="83"/>
      <c r="F3" s="206"/>
      <c r="G3" s="83"/>
    </row>
    <row r="4" spans="1:13" x14ac:dyDescent="0.25">
      <c r="B4" s="2" t="s">
        <v>1</v>
      </c>
      <c r="C4" s="97">
        <v>59395151</v>
      </c>
      <c r="D4" s="170"/>
      <c r="E4" s="83"/>
      <c r="F4" s="206"/>
      <c r="G4" s="83"/>
    </row>
    <row r="5" spans="1:13" ht="15.75" x14ac:dyDescent="0.25">
      <c r="B5" s="1" t="s">
        <v>2</v>
      </c>
      <c r="C5" s="97">
        <v>4642000</v>
      </c>
      <c r="D5" s="170"/>
      <c r="E5" s="83"/>
      <c r="F5" s="206"/>
      <c r="G5" s="83"/>
    </row>
    <row r="6" spans="1:13" ht="15.75" x14ac:dyDescent="0.25">
      <c r="B6" s="1" t="s">
        <v>3</v>
      </c>
      <c r="C6" s="97">
        <v>12383717</v>
      </c>
      <c r="D6" s="170"/>
      <c r="E6" s="83"/>
      <c r="F6" s="206"/>
      <c r="G6" s="83"/>
    </row>
    <row r="7" spans="1:13" ht="15.75" x14ac:dyDescent="0.25">
      <c r="B7" s="1" t="s">
        <v>4</v>
      </c>
      <c r="C7" s="97">
        <v>12234310</v>
      </c>
      <c r="D7" s="170"/>
      <c r="E7" s="83"/>
      <c r="F7" s="206"/>
      <c r="G7" s="83"/>
    </row>
    <row r="8" spans="1:13" ht="15.75" x14ac:dyDescent="0.25">
      <c r="B8" s="1" t="s">
        <v>5</v>
      </c>
      <c r="C8" s="97">
        <v>8787088</v>
      </c>
      <c r="D8" s="170"/>
      <c r="E8" s="83"/>
      <c r="F8" s="206"/>
      <c r="G8" s="83"/>
    </row>
    <row r="9" spans="1:13" ht="15.75" x14ac:dyDescent="0.25">
      <c r="B9" s="1" t="s">
        <v>6</v>
      </c>
      <c r="C9" s="97">
        <v>3538321</v>
      </c>
      <c r="D9" s="170"/>
      <c r="E9" s="83"/>
      <c r="F9" s="206"/>
      <c r="G9" s="83"/>
    </row>
    <row r="10" spans="1:13" ht="15.75" x14ac:dyDescent="0.25">
      <c r="B10" s="1" t="s">
        <v>7</v>
      </c>
      <c r="C10" s="97">
        <v>24564000</v>
      </c>
      <c r="D10" s="170"/>
      <c r="E10" s="83"/>
      <c r="F10" s="206"/>
      <c r="G10" s="83"/>
    </row>
    <row r="11" spans="1:13" ht="15.75" x14ac:dyDescent="0.25">
      <c r="B11" s="1" t="s">
        <v>8</v>
      </c>
      <c r="C11" s="98">
        <f>SUM(C1:C10)</f>
        <v>512348887</v>
      </c>
      <c r="D11" s="207"/>
      <c r="E11" s="83"/>
      <c r="F11" s="83"/>
      <c r="G11" s="83"/>
    </row>
    <row r="12" spans="1:13" x14ac:dyDescent="0.25">
      <c r="B12" s="82"/>
      <c r="D12" s="208"/>
    </row>
    <row r="13" spans="1:13" ht="15.75" thickBot="1" x14ac:dyDescent="0.3">
      <c r="D13" s="81"/>
    </row>
    <row r="14" spans="1:13" ht="19.5" thickBot="1" x14ac:dyDescent="0.35">
      <c r="C14" s="3" t="s">
        <v>9</v>
      </c>
      <c r="D14" s="4"/>
      <c r="E14" s="209"/>
      <c r="F14" s="5"/>
    </row>
    <row r="16" spans="1:13" ht="15.75" x14ac:dyDescent="0.25">
      <c r="A16" s="224" t="s">
        <v>10</v>
      </c>
      <c r="B16" s="224" t="s">
        <v>11</v>
      </c>
      <c r="C16" s="226">
        <v>600</v>
      </c>
      <c r="D16" s="226">
        <v>601</v>
      </c>
      <c r="E16" s="226">
        <v>602</v>
      </c>
      <c r="F16" s="6"/>
      <c r="G16" s="6"/>
      <c r="H16" s="95"/>
      <c r="I16" s="224">
        <v>606</v>
      </c>
      <c r="J16" s="224">
        <v>609</v>
      </c>
      <c r="K16" s="224">
        <v>230</v>
      </c>
      <c r="L16" s="6"/>
      <c r="M16" s="223" t="s">
        <v>12</v>
      </c>
    </row>
    <row r="17" spans="1:14" ht="15.75" x14ac:dyDescent="0.25">
      <c r="A17" s="225"/>
      <c r="B17" s="225"/>
      <c r="C17" s="227"/>
      <c r="D17" s="227"/>
      <c r="E17" s="227"/>
      <c r="F17" s="7" t="s">
        <v>13</v>
      </c>
      <c r="G17" s="7" t="s">
        <v>14</v>
      </c>
      <c r="H17" s="96">
        <v>231</v>
      </c>
      <c r="I17" s="225"/>
      <c r="J17" s="225"/>
      <c r="K17" s="225"/>
      <c r="L17" s="7">
        <v>231</v>
      </c>
      <c r="M17" s="223"/>
    </row>
    <row r="18" spans="1:14" ht="15.75" x14ac:dyDescent="0.25">
      <c r="A18" s="8" t="s">
        <v>15</v>
      </c>
      <c r="B18" s="9" t="s">
        <v>16</v>
      </c>
      <c r="C18" s="10">
        <v>54842021</v>
      </c>
      <c r="D18" s="10">
        <v>9184677</v>
      </c>
      <c r="E18" s="11"/>
      <c r="F18" s="9"/>
      <c r="G18" s="9">
        <f>SUM(C18:F18)</f>
        <v>64026698</v>
      </c>
      <c r="H18" s="11"/>
      <c r="I18" s="9"/>
      <c r="J18" s="12"/>
      <c r="K18" s="12"/>
      <c r="L18" s="11"/>
      <c r="M18" s="13"/>
      <c r="N18" s="89"/>
    </row>
    <row r="19" spans="1:14" ht="15.75" x14ac:dyDescent="0.25">
      <c r="A19" s="14"/>
      <c r="B19" s="9" t="s">
        <v>17</v>
      </c>
      <c r="C19" s="15"/>
      <c r="D19" s="15"/>
      <c r="E19" s="16">
        <v>200000</v>
      </c>
      <c r="F19" s="15">
        <f>E19*40%</f>
        <v>80000</v>
      </c>
      <c r="G19" s="15">
        <f>E19*60%</f>
        <v>120000</v>
      </c>
      <c r="H19" s="16">
        <v>300000</v>
      </c>
      <c r="I19" s="17"/>
      <c r="J19" s="17"/>
      <c r="K19" s="17"/>
      <c r="L19" s="16">
        <v>300000</v>
      </c>
      <c r="M19" s="13"/>
      <c r="N19" s="89"/>
    </row>
    <row r="20" spans="1:14" ht="15.75" x14ac:dyDescent="0.25">
      <c r="A20" s="8"/>
      <c r="B20" s="9" t="s">
        <v>18</v>
      </c>
      <c r="C20" s="15"/>
      <c r="D20" s="15"/>
      <c r="E20" s="16">
        <v>2400000</v>
      </c>
      <c r="F20" s="15">
        <f t="shared" ref="F20:F27" si="0">E20*40%</f>
        <v>960000</v>
      </c>
      <c r="G20" s="15">
        <f t="shared" ref="G20:G27" si="1">E20*60%</f>
        <v>1440000</v>
      </c>
      <c r="H20" s="11"/>
      <c r="I20" s="15"/>
      <c r="J20" s="15"/>
      <c r="K20" s="15"/>
      <c r="L20" s="11"/>
      <c r="M20" s="13"/>
      <c r="N20" s="89"/>
    </row>
    <row r="21" spans="1:14" ht="15.75" x14ac:dyDescent="0.25">
      <c r="A21" s="8"/>
      <c r="B21" s="9" t="s">
        <v>19</v>
      </c>
      <c r="C21" s="15"/>
      <c r="D21" s="15"/>
      <c r="E21" s="16">
        <v>550000</v>
      </c>
      <c r="F21" s="15">
        <f t="shared" si="0"/>
        <v>220000</v>
      </c>
      <c r="G21" s="15">
        <f t="shared" si="1"/>
        <v>330000</v>
      </c>
      <c r="H21" s="11"/>
      <c r="I21" s="15"/>
      <c r="J21" s="15"/>
      <c r="K21" s="15"/>
      <c r="L21" s="11"/>
      <c r="M21" s="13"/>
      <c r="N21" s="89"/>
    </row>
    <row r="22" spans="1:14" ht="15.75" x14ac:dyDescent="0.25">
      <c r="A22" s="8"/>
      <c r="B22" s="9" t="s">
        <v>20</v>
      </c>
      <c r="C22" s="9"/>
      <c r="D22" s="9"/>
      <c r="E22" s="16">
        <v>450000</v>
      </c>
      <c r="F22" s="15">
        <f t="shared" si="0"/>
        <v>180000</v>
      </c>
      <c r="G22" s="15">
        <f t="shared" si="1"/>
        <v>270000</v>
      </c>
      <c r="H22" s="11"/>
      <c r="I22" s="17"/>
      <c r="J22" s="17"/>
      <c r="K22" s="17"/>
      <c r="L22" s="11"/>
      <c r="M22" s="13"/>
      <c r="N22" s="89"/>
    </row>
    <row r="23" spans="1:14" ht="15.75" x14ac:dyDescent="0.25">
      <c r="A23" s="8"/>
      <c r="B23" s="9" t="s">
        <v>21</v>
      </c>
      <c r="C23" s="15"/>
      <c r="D23" s="15"/>
      <c r="E23" s="16">
        <v>60000</v>
      </c>
      <c r="F23" s="15">
        <f t="shared" si="0"/>
        <v>24000</v>
      </c>
      <c r="G23" s="15">
        <f t="shared" si="1"/>
        <v>36000</v>
      </c>
      <c r="H23" s="11"/>
      <c r="I23" s="17"/>
      <c r="J23" s="17"/>
      <c r="K23" s="17"/>
      <c r="L23" s="11"/>
      <c r="M23" s="13"/>
      <c r="N23" s="89"/>
    </row>
    <row r="24" spans="1:14" ht="15.75" x14ac:dyDescent="0.25">
      <c r="A24" s="8"/>
      <c r="B24" s="9" t="s">
        <v>22</v>
      </c>
      <c r="C24" s="15"/>
      <c r="D24" s="15"/>
      <c r="E24" s="16"/>
      <c r="F24" s="15">
        <f t="shared" si="0"/>
        <v>0</v>
      </c>
      <c r="G24" s="15">
        <f t="shared" si="1"/>
        <v>0</v>
      </c>
      <c r="H24" s="11"/>
      <c r="I24" s="17"/>
      <c r="J24" s="17"/>
      <c r="K24" s="17"/>
      <c r="L24" s="11"/>
      <c r="M24" s="13"/>
      <c r="N24" s="89"/>
    </row>
    <row r="25" spans="1:14" ht="15.75" x14ac:dyDescent="0.25">
      <c r="A25" s="8"/>
      <c r="B25" s="9" t="s">
        <v>23</v>
      </c>
      <c r="C25" s="15"/>
      <c r="D25" s="15"/>
      <c r="E25" s="16">
        <v>250000</v>
      </c>
      <c r="F25" s="15">
        <f t="shared" si="0"/>
        <v>100000</v>
      </c>
      <c r="G25" s="15">
        <f t="shared" si="1"/>
        <v>150000</v>
      </c>
      <c r="H25" s="11"/>
      <c r="I25" s="17"/>
      <c r="J25" s="17"/>
      <c r="K25" s="17"/>
      <c r="L25" s="11"/>
      <c r="M25" s="13"/>
      <c r="N25" s="89"/>
    </row>
    <row r="26" spans="1:14" ht="15.75" x14ac:dyDescent="0.25">
      <c r="A26" s="8"/>
      <c r="B26" s="9" t="s">
        <v>24</v>
      </c>
      <c r="C26" s="15"/>
      <c r="D26" s="15"/>
      <c r="E26" s="16">
        <v>3900000</v>
      </c>
      <c r="F26" s="15">
        <f t="shared" si="0"/>
        <v>1560000</v>
      </c>
      <c r="G26" s="15">
        <f t="shared" si="1"/>
        <v>2340000</v>
      </c>
      <c r="H26" s="11"/>
      <c r="I26" s="17"/>
      <c r="J26" s="17"/>
      <c r="K26" s="17"/>
      <c r="L26" s="11"/>
      <c r="M26" s="13"/>
      <c r="N26" s="89"/>
    </row>
    <row r="27" spans="1:14" ht="15.75" x14ac:dyDescent="0.25">
      <c r="A27" s="8"/>
      <c r="B27" s="9" t="s">
        <v>25</v>
      </c>
      <c r="C27" s="15"/>
      <c r="D27" s="15"/>
      <c r="E27" s="16">
        <v>100000</v>
      </c>
      <c r="F27" s="15">
        <f t="shared" si="0"/>
        <v>40000</v>
      </c>
      <c r="G27" s="15">
        <f t="shared" si="1"/>
        <v>60000</v>
      </c>
      <c r="H27" s="11"/>
      <c r="I27" s="17"/>
      <c r="J27" s="17"/>
      <c r="K27" s="17"/>
      <c r="L27" s="11"/>
      <c r="M27" s="13"/>
      <c r="N27" s="89"/>
    </row>
    <row r="28" spans="1:14" ht="15.75" x14ac:dyDescent="0.25">
      <c r="A28" s="8"/>
      <c r="B28" s="9" t="s">
        <v>26</v>
      </c>
      <c r="C28" s="15"/>
      <c r="D28" s="15"/>
      <c r="E28" s="11"/>
      <c r="F28" s="15"/>
      <c r="G28" s="15"/>
      <c r="H28" s="11"/>
      <c r="I28" s="17"/>
      <c r="J28" s="17"/>
      <c r="K28" s="17"/>
      <c r="L28" s="11"/>
      <c r="M28" s="13"/>
      <c r="N28" s="89"/>
    </row>
    <row r="29" spans="1:14" ht="15.75" x14ac:dyDescent="0.25">
      <c r="A29" s="8"/>
      <c r="B29" s="9" t="s">
        <v>27</v>
      </c>
      <c r="C29" s="9"/>
      <c r="D29" s="9"/>
      <c r="E29" s="16">
        <v>3599116</v>
      </c>
      <c r="F29" s="15">
        <v>2136500</v>
      </c>
      <c r="G29" s="15">
        <v>1462616</v>
      </c>
      <c r="H29" s="11"/>
      <c r="I29" s="9"/>
      <c r="J29" s="12"/>
      <c r="K29" s="12"/>
      <c r="L29" s="11"/>
      <c r="M29" s="13"/>
      <c r="N29" s="89"/>
    </row>
    <row r="30" spans="1:14" ht="15.75" x14ac:dyDescent="0.25">
      <c r="A30" s="18"/>
      <c r="B30" s="19" t="s">
        <v>28</v>
      </c>
      <c r="C30" s="20"/>
      <c r="D30" s="20"/>
      <c r="E30" s="21"/>
      <c r="F30" s="20"/>
      <c r="G30" s="20"/>
      <c r="H30" s="20">
        <v>1000000</v>
      </c>
      <c r="I30" s="20"/>
      <c r="J30" s="20"/>
      <c r="K30" s="20"/>
      <c r="L30" s="20">
        <v>1000000</v>
      </c>
      <c r="M30" s="22"/>
      <c r="N30" s="89"/>
    </row>
    <row r="31" spans="1:14" ht="31.5" x14ac:dyDescent="0.25">
      <c r="A31" s="18"/>
      <c r="B31" s="19" t="s">
        <v>29</v>
      </c>
      <c r="C31" s="20"/>
      <c r="D31" s="20"/>
      <c r="E31" s="21"/>
      <c r="F31" s="20"/>
      <c r="G31" s="20"/>
      <c r="H31" s="20">
        <v>500000</v>
      </c>
      <c r="I31" s="20"/>
      <c r="J31" s="20"/>
      <c r="K31" s="20"/>
      <c r="L31" s="20">
        <v>500000</v>
      </c>
      <c r="M31" s="22"/>
      <c r="N31" s="89"/>
    </row>
    <row r="32" spans="1:14" ht="15.75" customHeight="1" x14ac:dyDescent="0.25">
      <c r="A32" s="18"/>
      <c r="B32" s="19" t="s">
        <v>421</v>
      </c>
      <c r="C32" s="20"/>
      <c r="D32" s="20"/>
      <c r="E32" s="21"/>
      <c r="F32" s="20"/>
      <c r="G32" s="20"/>
      <c r="H32" s="20">
        <v>1832969</v>
      </c>
      <c r="I32" s="20"/>
      <c r="J32" s="20"/>
      <c r="K32" s="20"/>
      <c r="L32" s="20">
        <v>1832969</v>
      </c>
      <c r="M32" s="22"/>
    </row>
    <row r="33" spans="1:16" ht="15.75" x14ac:dyDescent="0.25">
      <c r="A33" s="8"/>
      <c r="B33" s="23" t="s">
        <v>31</v>
      </c>
      <c r="C33" s="24">
        <f>SUM(C18:C31)</f>
        <v>54842021</v>
      </c>
      <c r="D33" s="24">
        <f>SUM(D18:D31)</f>
        <v>9184677</v>
      </c>
      <c r="E33" s="24">
        <f>SUM(E18:E31)</f>
        <v>11509116</v>
      </c>
      <c r="F33" s="24">
        <f>SUM(F19:F32)</f>
        <v>5300500</v>
      </c>
      <c r="G33" s="24">
        <f>SUM(G18:G31)</f>
        <v>70235314</v>
      </c>
      <c r="H33" s="24">
        <f>SUM(H18:H32)</f>
        <v>3632969</v>
      </c>
      <c r="I33" s="24"/>
      <c r="J33" s="24"/>
      <c r="K33" s="24"/>
      <c r="L33" s="24">
        <f>SUM(L18:L32)</f>
        <v>3632969</v>
      </c>
      <c r="M33" s="25"/>
      <c r="P33" s="89">
        <f>L33+L42+L65+L83+L104+L146+L173</f>
        <v>154844949</v>
      </c>
    </row>
    <row r="34" spans="1:16" ht="15.75" x14ac:dyDescent="0.25">
      <c r="A34" s="8" t="s">
        <v>32</v>
      </c>
      <c r="B34" s="9" t="s">
        <v>33</v>
      </c>
      <c r="C34" s="9">
        <v>4333858</v>
      </c>
      <c r="D34" s="9">
        <v>750481</v>
      </c>
      <c r="E34" s="9"/>
      <c r="F34" s="15"/>
      <c r="G34" s="15">
        <f>SUM(C34:F34)</f>
        <v>5084339</v>
      </c>
      <c r="H34" s="11"/>
      <c r="I34" s="9"/>
      <c r="J34" s="12"/>
      <c r="K34" s="12"/>
      <c r="L34" s="11"/>
      <c r="M34" s="13"/>
    </row>
    <row r="35" spans="1:16" ht="15.75" x14ac:dyDescent="0.25">
      <c r="A35" s="8"/>
      <c r="B35" s="9" t="s">
        <v>18</v>
      </c>
      <c r="C35" s="9"/>
      <c r="D35" s="9"/>
      <c r="E35" s="9">
        <v>300000</v>
      </c>
      <c r="F35" s="15">
        <f>E35*40%</f>
        <v>120000</v>
      </c>
      <c r="G35" s="15">
        <f>E35*60%</f>
        <v>180000</v>
      </c>
      <c r="H35" s="11"/>
      <c r="I35" s="9"/>
      <c r="J35" s="12"/>
      <c r="K35" s="12"/>
      <c r="L35" s="11"/>
      <c r="M35" s="13"/>
    </row>
    <row r="36" spans="1:16" ht="15.75" x14ac:dyDescent="0.25">
      <c r="A36" s="8"/>
      <c r="B36" s="9" t="s">
        <v>34</v>
      </c>
      <c r="C36" s="9"/>
      <c r="D36" s="9"/>
      <c r="E36" s="9">
        <v>200000</v>
      </c>
      <c r="F36" s="15">
        <f t="shared" ref="F36:F38" si="2">E36*40%</f>
        <v>80000</v>
      </c>
      <c r="G36" s="15">
        <f t="shared" ref="G36:G38" si="3">E36*60%</f>
        <v>120000</v>
      </c>
      <c r="H36" s="11"/>
      <c r="I36" s="9"/>
      <c r="J36" s="12"/>
      <c r="K36" s="12"/>
      <c r="L36" s="11"/>
      <c r="M36" s="13"/>
    </row>
    <row r="37" spans="1:16" ht="15.75" x14ac:dyDescent="0.25">
      <c r="A37" s="8"/>
      <c r="B37" s="9" t="s">
        <v>26</v>
      </c>
      <c r="C37" s="9"/>
      <c r="D37" s="9"/>
      <c r="E37" s="9"/>
      <c r="F37" s="15">
        <f t="shared" si="2"/>
        <v>0</v>
      </c>
      <c r="G37" s="15">
        <f t="shared" si="3"/>
        <v>0</v>
      </c>
      <c r="H37" s="11"/>
      <c r="I37" s="9"/>
      <c r="J37" s="12"/>
      <c r="K37" s="12"/>
      <c r="L37" s="11"/>
      <c r="M37" s="13"/>
    </row>
    <row r="38" spans="1:16" ht="15.75" x14ac:dyDescent="0.25">
      <c r="A38" s="8"/>
      <c r="B38" s="9" t="s">
        <v>19</v>
      </c>
      <c r="C38" s="9"/>
      <c r="D38" s="9"/>
      <c r="E38" s="9">
        <v>200000</v>
      </c>
      <c r="F38" s="15">
        <f t="shared" si="2"/>
        <v>80000</v>
      </c>
      <c r="G38" s="15">
        <f t="shared" si="3"/>
        <v>120000</v>
      </c>
      <c r="H38" s="11"/>
      <c r="I38" s="9"/>
      <c r="J38" s="12"/>
      <c r="K38" s="12"/>
      <c r="L38" s="11"/>
      <c r="M38" s="13"/>
    </row>
    <row r="39" spans="1:16" ht="15.75" x14ac:dyDescent="0.25">
      <c r="A39" s="8"/>
      <c r="B39" s="9" t="s">
        <v>27</v>
      </c>
      <c r="C39" s="9"/>
      <c r="D39" s="9"/>
      <c r="E39" s="11">
        <v>308000</v>
      </c>
      <c r="F39" s="15"/>
      <c r="G39" s="15">
        <v>308000</v>
      </c>
      <c r="H39" s="11"/>
      <c r="I39" s="9"/>
      <c r="J39" s="12"/>
      <c r="K39" s="12"/>
      <c r="L39" s="11"/>
      <c r="M39" s="13"/>
      <c r="N39" s="89"/>
    </row>
    <row r="40" spans="1:16" ht="15.75" x14ac:dyDescent="0.25">
      <c r="A40" s="8"/>
      <c r="B40" s="9" t="s">
        <v>35</v>
      </c>
      <c r="C40" s="9"/>
      <c r="D40" s="9"/>
      <c r="E40" s="9"/>
      <c r="F40" s="15"/>
      <c r="G40" s="15"/>
      <c r="H40" s="16">
        <v>1000000</v>
      </c>
      <c r="I40" s="9"/>
      <c r="J40" s="12"/>
      <c r="K40" s="12"/>
      <c r="L40" s="16">
        <v>1000000</v>
      </c>
      <c r="M40" s="13"/>
    </row>
    <row r="41" spans="1:16" ht="15.75" x14ac:dyDescent="0.25">
      <c r="A41" s="8"/>
      <c r="B41" s="9" t="s">
        <v>243</v>
      </c>
      <c r="C41" s="9"/>
      <c r="D41" s="9"/>
      <c r="E41" s="9"/>
      <c r="F41" s="15"/>
      <c r="G41" s="15"/>
      <c r="H41" s="16">
        <v>759264</v>
      </c>
      <c r="I41" s="9"/>
      <c r="J41" s="12"/>
      <c r="K41" s="12"/>
      <c r="L41" s="16">
        <v>759264</v>
      </c>
      <c r="M41" s="13"/>
    </row>
    <row r="42" spans="1:16" ht="15.75" x14ac:dyDescent="0.25">
      <c r="A42" s="27"/>
      <c r="B42" s="23" t="s">
        <v>36</v>
      </c>
      <c r="C42" s="28">
        <f>SUM(C34:C39)</f>
        <v>4333858</v>
      </c>
      <c r="D42" s="28">
        <f>SUM(D34:D39)</f>
        <v>750481</v>
      </c>
      <c r="E42" s="28">
        <f>SUM(E34:E39)</f>
        <v>1008000</v>
      </c>
      <c r="F42" s="28">
        <v>280000</v>
      </c>
      <c r="G42" s="24">
        <f>SUM(G34:G40)</f>
        <v>5812339</v>
      </c>
      <c r="H42" s="29">
        <f>SUM(H34:H41)</f>
        <v>1759264</v>
      </c>
      <c r="I42" s="28"/>
      <c r="J42" s="28"/>
      <c r="K42" s="28"/>
      <c r="L42" s="29">
        <f>SUM(L34:L41)</f>
        <v>1759264</v>
      </c>
      <c r="M42" s="28"/>
    </row>
    <row r="43" spans="1:16" ht="15.75" x14ac:dyDescent="0.25">
      <c r="A43" s="8" t="s">
        <v>37</v>
      </c>
      <c r="B43" s="9" t="s">
        <v>4</v>
      </c>
      <c r="C43" s="15">
        <v>9389747</v>
      </c>
      <c r="D43" s="9">
        <v>1548999</v>
      </c>
      <c r="E43" s="9"/>
      <c r="F43" s="15"/>
      <c r="G43" s="15">
        <f>SUM(C43:F43)</f>
        <v>10938746</v>
      </c>
      <c r="H43" s="11"/>
      <c r="I43" s="9"/>
      <c r="J43" s="12"/>
      <c r="K43" s="12"/>
      <c r="L43" s="11"/>
      <c r="M43" s="13"/>
    </row>
    <row r="44" spans="1:16" ht="15.75" x14ac:dyDescent="0.25">
      <c r="A44" s="8"/>
      <c r="B44" s="9" t="s">
        <v>26</v>
      </c>
      <c r="C44" s="15"/>
      <c r="D44" s="9"/>
      <c r="E44" s="9">
        <v>50000</v>
      </c>
      <c r="F44" s="15"/>
      <c r="G44" s="9">
        <v>50000</v>
      </c>
      <c r="H44" s="11"/>
      <c r="I44" s="9"/>
      <c r="J44" s="12"/>
      <c r="K44" s="12"/>
      <c r="L44" s="11"/>
      <c r="M44" s="13"/>
    </row>
    <row r="45" spans="1:16" ht="15.75" x14ac:dyDescent="0.25">
      <c r="A45" s="8"/>
      <c r="B45" s="9" t="s">
        <v>38</v>
      </c>
      <c r="C45" s="15"/>
      <c r="D45" s="9"/>
      <c r="E45" s="9">
        <v>20000</v>
      </c>
      <c r="F45" s="15" t="s">
        <v>39</v>
      </c>
      <c r="G45" s="9">
        <v>20000</v>
      </c>
      <c r="H45" s="11"/>
      <c r="I45" s="9"/>
      <c r="J45" s="12"/>
      <c r="K45" s="12"/>
      <c r="L45" s="11"/>
      <c r="M45" s="13"/>
    </row>
    <row r="46" spans="1:16" ht="15.75" x14ac:dyDescent="0.25">
      <c r="A46" s="8"/>
      <c r="B46" s="9" t="s">
        <v>58</v>
      </c>
      <c r="C46" s="15"/>
      <c r="D46" s="9"/>
      <c r="E46" s="9">
        <v>499310</v>
      </c>
      <c r="F46" s="15"/>
      <c r="G46" s="9">
        <v>499310</v>
      </c>
      <c r="H46" s="11"/>
      <c r="I46" s="9"/>
      <c r="J46" s="12"/>
      <c r="K46" s="12"/>
      <c r="L46" s="11"/>
      <c r="M46" s="13"/>
    </row>
    <row r="47" spans="1:16" ht="15.75" x14ac:dyDescent="0.25">
      <c r="A47" s="8"/>
      <c r="B47" s="9" t="s">
        <v>78</v>
      </c>
      <c r="C47" s="15"/>
      <c r="D47" s="9"/>
      <c r="E47" s="9">
        <v>300000</v>
      </c>
      <c r="F47" s="15"/>
      <c r="G47" s="9">
        <v>300000</v>
      </c>
      <c r="H47" s="11"/>
      <c r="I47" s="9"/>
      <c r="J47" s="12"/>
      <c r="K47" s="12"/>
      <c r="L47" s="11"/>
      <c r="M47" s="13"/>
    </row>
    <row r="48" spans="1:16" ht="15.75" x14ac:dyDescent="0.25">
      <c r="A48" s="8"/>
      <c r="B48" s="9" t="s">
        <v>410</v>
      </c>
      <c r="C48" s="15"/>
      <c r="D48" s="9"/>
      <c r="E48" s="9">
        <v>100000</v>
      </c>
      <c r="F48" s="15"/>
      <c r="G48" s="9">
        <v>100000</v>
      </c>
      <c r="H48" s="11"/>
      <c r="I48" s="9"/>
      <c r="J48" s="12"/>
      <c r="K48" s="12"/>
      <c r="L48" s="11"/>
      <c r="M48" s="13"/>
    </row>
    <row r="49" spans="1:13" ht="15.75" x14ac:dyDescent="0.25">
      <c r="A49" s="8"/>
      <c r="B49" s="9" t="s">
        <v>409</v>
      </c>
      <c r="C49" s="15"/>
      <c r="D49" s="9"/>
      <c r="E49" s="9">
        <v>254787</v>
      </c>
      <c r="F49" s="15"/>
      <c r="G49" s="9">
        <v>254787</v>
      </c>
      <c r="H49" s="11"/>
      <c r="I49" s="9"/>
      <c r="J49" s="12"/>
      <c r="K49" s="12"/>
      <c r="L49" s="11"/>
      <c r="M49" s="13"/>
    </row>
    <row r="50" spans="1:13" ht="15.75" x14ac:dyDescent="0.25">
      <c r="A50" s="8"/>
      <c r="B50" s="9" t="s">
        <v>411</v>
      </c>
      <c r="C50" s="15"/>
      <c r="D50" s="9"/>
      <c r="E50" s="9">
        <v>50000</v>
      </c>
      <c r="F50" s="15"/>
      <c r="G50" s="9">
        <v>50000</v>
      </c>
      <c r="H50" s="11"/>
      <c r="I50" s="9"/>
      <c r="J50" s="12"/>
      <c r="K50" s="12"/>
      <c r="L50" s="11"/>
      <c r="M50" s="13"/>
    </row>
    <row r="51" spans="1:13" ht="15.75" x14ac:dyDescent="0.25">
      <c r="A51" s="8"/>
      <c r="B51" s="9" t="s">
        <v>412</v>
      </c>
      <c r="C51" s="15"/>
      <c r="D51" s="9"/>
      <c r="E51" s="9">
        <v>20000</v>
      </c>
      <c r="F51" s="15"/>
      <c r="G51" s="9">
        <v>20000</v>
      </c>
      <c r="H51" s="11"/>
      <c r="I51" s="9"/>
      <c r="J51" s="12"/>
      <c r="K51" s="12"/>
      <c r="L51" s="11"/>
      <c r="M51" s="13"/>
    </row>
    <row r="52" spans="1:13" ht="15.75" x14ac:dyDescent="0.25">
      <c r="A52" s="8"/>
      <c r="B52" s="9" t="s">
        <v>413</v>
      </c>
      <c r="C52" s="15"/>
      <c r="D52" s="9"/>
      <c r="E52" s="9">
        <v>10000</v>
      </c>
      <c r="F52" s="15"/>
      <c r="G52" s="9">
        <v>10000</v>
      </c>
      <c r="H52" s="11"/>
      <c r="I52" s="9"/>
      <c r="J52" s="12"/>
      <c r="K52" s="12"/>
      <c r="L52" s="11"/>
      <c r="M52" s="13"/>
    </row>
    <row r="53" spans="1:13" ht="15.75" x14ac:dyDescent="0.25">
      <c r="A53" s="8"/>
      <c r="B53" s="9" t="s">
        <v>414</v>
      </c>
      <c r="C53" s="15"/>
      <c r="D53" s="9"/>
      <c r="E53" s="9">
        <v>10000</v>
      </c>
      <c r="F53" s="15"/>
      <c r="G53" s="9">
        <v>10000</v>
      </c>
      <c r="H53" s="11"/>
      <c r="I53" s="9"/>
      <c r="J53" s="12"/>
      <c r="K53" s="12"/>
      <c r="L53" s="11"/>
      <c r="M53" s="13"/>
    </row>
    <row r="54" spans="1:13" ht="15.75" x14ac:dyDescent="0.25">
      <c r="A54" s="8"/>
      <c r="B54" s="9" t="s">
        <v>77</v>
      </c>
      <c r="C54" s="15"/>
      <c r="D54" s="9"/>
      <c r="E54" s="9">
        <v>10000</v>
      </c>
      <c r="F54" s="15"/>
      <c r="G54" s="9">
        <v>10000</v>
      </c>
      <c r="H54" s="11"/>
      <c r="I54" s="9"/>
      <c r="J54" s="12"/>
      <c r="K54" s="12"/>
      <c r="L54" s="11"/>
      <c r="M54" s="13"/>
    </row>
    <row r="55" spans="1:13" ht="15.75" x14ac:dyDescent="0.25">
      <c r="A55" s="8"/>
      <c r="B55" s="9" t="s">
        <v>415</v>
      </c>
      <c r="C55" s="15"/>
      <c r="D55" s="9"/>
      <c r="E55" s="9">
        <v>40000</v>
      </c>
      <c r="F55" s="15"/>
      <c r="G55" s="9">
        <v>40000</v>
      </c>
      <c r="H55" s="11"/>
      <c r="I55" s="9"/>
      <c r="J55" s="12"/>
      <c r="K55" s="12"/>
      <c r="L55" s="11"/>
      <c r="M55" s="13"/>
    </row>
    <row r="56" spans="1:13" ht="15.75" x14ac:dyDescent="0.25">
      <c r="A56" s="8"/>
      <c r="B56" s="9" t="s">
        <v>416</v>
      </c>
      <c r="C56" s="15"/>
      <c r="D56" s="9"/>
      <c r="E56" s="9">
        <v>10000</v>
      </c>
      <c r="F56" s="15"/>
      <c r="G56" s="9">
        <v>10000</v>
      </c>
      <c r="H56" s="11"/>
      <c r="I56" s="9"/>
      <c r="J56" s="12"/>
      <c r="K56" s="12"/>
      <c r="L56" s="11"/>
      <c r="M56" s="13"/>
    </row>
    <row r="57" spans="1:13" ht="15.75" x14ac:dyDescent="0.25">
      <c r="A57" s="8"/>
      <c r="B57" s="9" t="s">
        <v>417</v>
      </c>
      <c r="C57" s="15"/>
      <c r="D57" s="9"/>
      <c r="E57" s="9">
        <v>34000</v>
      </c>
      <c r="F57" s="15"/>
      <c r="G57" s="9">
        <v>34000</v>
      </c>
      <c r="H57" s="11"/>
      <c r="I57" s="9"/>
      <c r="J57" s="12"/>
      <c r="K57" s="12"/>
      <c r="L57" s="11"/>
      <c r="M57" s="13"/>
    </row>
    <row r="58" spans="1:13" ht="15.75" x14ac:dyDescent="0.25">
      <c r="A58" s="27"/>
      <c r="B58" s="23" t="s">
        <v>40</v>
      </c>
      <c r="C58" s="30">
        <f>C43+C44+C45+C46</f>
        <v>9389747</v>
      </c>
      <c r="D58" s="30">
        <f>D43+D44+D45+D46</f>
        <v>1548999</v>
      </c>
      <c r="E58" s="30">
        <f>SUM(E44:E57)</f>
        <v>1408097</v>
      </c>
      <c r="F58" s="24"/>
      <c r="G58" s="24">
        <f>SUM(G43:G57)</f>
        <v>12346843</v>
      </c>
      <c r="H58" s="30"/>
      <c r="I58" s="23"/>
      <c r="J58" s="23"/>
      <c r="K58" s="23"/>
      <c r="L58" s="30"/>
      <c r="M58" s="23"/>
    </row>
    <row r="59" spans="1:13" ht="15.75" x14ac:dyDescent="0.25">
      <c r="A59" s="8" t="s">
        <v>41</v>
      </c>
      <c r="B59" s="9" t="s">
        <v>42</v>
      </c>
      <c r="C59" s="9">
        <v>1186660</v>
      </c>
      <c r="D59" s="9">
        <v>210561</v>
      </c>
      <c r="E59" s="9"/>
      <c r="F59" s="15"/>
      <c r="G59" s="9">
        <f>SUM(C59:F59)</f>
        <v>1397221</v>
      </c>
      <c r="H59" s="11"/>
      <c r="I59" s="9"/>
      <c r="J59" s="12"/>
      <c r="K59" s="12"/>
      <c r="L59" s="11"/>
      <c r="M59" s="13"/>
    </row>
    <row r="60" spans="1:13" ht="15.75" x14ac:dyDescent="0.25">
      <c r="A60" s="8"/>
      <c r="B60" s="9" t="s">
        <v>43</v>
      </c>
      <c r="C60" s="9"/>
      <c r="D60" s="9"/>
      <c r="E60" s="9">
        <v>6667855</v>
      </c>
      <c r="F60" s="15"/>
      <c r="G60" s="9">
        <v>6667855</v>
      </c>
      <c r="H60" s="11"/>
      <c r="I60" s="9"/>
      <c r="J60" s="12"/>
      <c r="K60" s="12"/>
      <c r="L60" s="11"/>
      <c r="M60" s="13"/>
    </row>
    <row r="61" spans="1:13" ht="15.75" x14ac:dyDescent="0.25">
      <c r="A61" s="8"/>
      <c r="B61" s="9" t="s">
        <v>418</v>
      </c>
      <c r="C61" s="9"/>
      <c r="D61" s="9"/>
      <c r="E61" s="9">
        <v>200000</v>
      </c>
      <c r="F61" s="15"/>
      <c r="G61" s="9">
        <v>200000</v>
      </c>
      <c r="H61" s="11"/>
      <c r="I61" s="9"/>
      <c r="J61" s="12"/>
      <c r="K61" s="12"/>
      <c r="L61" s="11"/>
      <c r="M61" s="13"/>
    </row>
    <row r="62" spans="1:13" ht="15.75" x14ac:dyDescent="0.25">
      <c r="A62" s="8"/>
      <c r="B62" s="9" t="s">
        <v>419</v>
      </c>
      <c r="C62" s="9"/>
      <c r="D62" s="9"/>
      <c r="E62" s="9">
        <v>550000</v>
      </c>
      <c r="F62" s="15"/>
      <c r="G62" s="9">
        <v>550000</v>
      </c>
      <c r="H62" s="11"/>
      <c r="I62" s="9"/>
      <c r="J62" s="12"/>
      <c r="K62" s="12"/>
      <c r="L62" s="11"/>
      <c r="M62" s="13"/>
    </row>
    <row r="63" spans="1:13" ht="15.75" x14ac:dyDescent="0.25">
      <c r="A63" s="8"/>
      <c r="B63" s="9" t="s">
        <v>420</v>
      </c>
      <c r="C63" s="9"/>
      <c r="D63" s="9"/>
      <c r="E63" s="9">
        <v>200000</v>
      </c>
      <c r="F63" s="15"/>
      <c r="G63" s="9">
        <v>200000</v>
      </c>
      <c r="H63" s="11"/>
      <c r="I63" s="9"/>
      <c r="J63" s="12"/>
      <c r="K63" s="12"/>
      <c r="L63" s="11"/>
      <c r="M63" s="13"/>
    </row>
    <row r="64" spans="1:13" ht="15.75" x14ac:dyDescent="0.25">
      <c r="A64" s="8"/>
      <c r="B64" s="9" t="s">
        <v>27</v>
      </c>
      <c r="C64" s="9"/>
      <c r="D64" s="9"/>
      <c r="E64" s="9"/>
      <c r="F64" s="15"/>
      <c r="G64" s="9"/>
      <c r="H64" s="11">
        <v>44795464</v>
      </c>
      <c r="I64" s="9"/>
      <c r="J64" s="12"/>
      <c r="K64" s="12"/>
      <c r="L64" s="11">
        <v>44795464</v>
      </c>
      <c r="M64" s="13"/>
    </row>
    <row r="65" spans="1:13" ht="15.75" x14ac:dyDescent="0.25">
      <c r="A65" s="27"/>
      <c r="B65" s="23" t="s">
        <v>44</v>
      </c>
      <c r="C65" s="23">
        <f>SUM(C59:C61)</f>
        <v>1186660</v>
      </c>
      <c r="D65" s="23">
        <f>SUM(D59:D61)</f>
        <v>210561</v>
      </c>
      <c r="E65" s="23">
        <f>SUM(E59:E64)</f>
        <v>7617855</v>
      </c>
      <c r="F65" s="24"/>
      <c r="G65" s="23">
        <f>SUM(G59:G64)</f>
        <v>9015076</v>
      </c>
      <c r="H65" s="92">
        <f>SUM(H59:H64)</f>
        <v>44795464</v>
      </c>
      <c r="I65" s="23"/>
      <c r="J65" s="23"/>
      <c r="K65" s="23"/>
      <c r="L65" s="92">
        <f>SUM(L59:L64)</f>
        <v>44795464</v>
      </c>
      <c r="M65" s="23"/>
    </row>
    <row r="66" spans="1:13" ht="15.75" x14ac:dyDescent="0.25">
      <c r="A66" s="8" t="s">
        <v>45</v>
      </c>
      <c r="B66" s="9" t="s">
        <v>46</v>
      </c>
      <c r="C66" s="9">
        <v>3132010</v>
      </c>
      <c r="D66" s="9">
        <v>524627</v>
      </c>
      <c r="E66" s="9"/>
      <c r="F66" s="15"/>
      <c r="G66" s="9">
        <f>C66+D66</f>
        <v>3656637</v>
      </c>
      <c r="H66" s="11"/>
      <c r="I66" s="9"/>
      <c r="J66" s="12"/>
      <c r="K66" s="12"/>
      <c r="L66" s="11"/>
      <c r="M66" s="13"/>
    </row>
    <row r="67" spans="1:13" ht="15.75" x14ac:dyDescent="0.25">
      <c r="A67" s="9"/>
      <c r="B67" s="9" t="s">
        <v>47</v>
      </c>
      <c r="C67" s="9"/>
      <c r="D67" s="9"/>
      <c r="E67" s="9">
        <v>563389</v>
      </c>
      <c r="F67" s="15"/>
      <c r="G67" s="9">
        <v>563389</v>
      </c>
      <c r="H67" s="11"/>
      <c r="I67" s="9"/>
      <c r="J67" s="12"/>
      <c r="K67" s="12"/>
      <c r="L67" s="11"/>
      <c r="M67" s="13"/>
    </row>
    <row r="68" spans="1:13" ht="15.75" x14ac:dyDescent="0.25">
      <c r="A68" s="9"/>
      <c r="B68" s="9" t="s">
        <v>48</v>
      </c>
      <c r="C68" s="9">
        <v>11578000</v>
      </c>
      <c r="D68" s="9">
        <v>1933000</v>
      </c>
      <c r="E68" s="9"/>
      <c r="F68" s="15">
        <v>13511000</v>
      </c>
      <c r="G68" s="9"/>
      <c r="H68" s="11"/>
      <c r="I68" s="9"/>
      <c r="J68" s="12"/>
      <c r="K68" s="12"/>
      <c r="L68" s="11"/>
      <c r="M68" s="13"/>
    </row>
    <row r="69" spans="1:13" ht="15.75" x14ac:dyDescent="0.25">
      <c r="A69" s="9"/>
      <c r="B69" s="9" t="s">
        <v>240</v>
      </c>
      <c r="C69" s="9">
        <v>750000</v>
      </c>
      <c r="D69" s="9">
        <v>250000</v>
      </c>
      <c r="E69" s="9"/>
      <c r="F69" s="15"/>
      <c r="G69" s="9">
        <v>1000000</v>
      </c>
      <c r="H69" s="11"/>
      <c r="I69" s="9"/>
      <c r="J69" s="12"/>
      <c r="K69" s="12"/>
      <c r="L69" s="11"/>
      <c r="M69" s="13"/>
    </row>
    <row r="70" spans="1:13" ht="15.75" x14ac:dyDescent="0.25">
      <c r="A70" s="23"/>
      <c r="B70" s="23" t="s">
        <v>49</v>
      </c>
      <c r="C70" s="31">
        <f>SUM(C66:C69)</f>
        <v>15460010</v>
      </c>
      <c r="D70" s="31">
        <f>SUM(D66:D69)</f>
        <v>2707627</v>
      </c>
      <c r="E70" s="32">
        <f>SUM(E66:E68)</f>
        <v>563389</v>
      </c>
      <c r="F70" s="24">
        <f>SUM(F66:F68)</f>
        <v>13511000</v>
      </c>
      <c r="G70" s="24">
        <f>SUM(G66:G69)</f>
        <v>5220026</v>
      </c>
      <c r="H70" s="32"/>
      <c r="I70" s="23"/>
      <c r="J70" s="23"/>
      <c r="K70" s="23"/>
      <c r="L70" s="32"/>
      <c r="M70" s="23"/>
    </row>
    <row r="71" spans="1:13" ht="15.75" x14ac:dyDescent="0.25">
      <c r="A71" s="8" t="s">
        <v>32</v>
      </c>
      <c r="B71" s="9" t="s">
        <v>50</v>
      </c>
      <c r="C71" s="33">
        <v>5970385</v>
      </c>
      <c r="D71" s="33">
        <v>1036747</v>
      </c>
      <c r="E71" s="9"/>
      <c r="F71" s="15"/>
      <c r="G71" s="9">
        <f>SUM(C71:F71)</f>
        <v>7007132</v>
      </c>
      <c r="H71" s="34"/>
      <c r="I71" s="9"/>
      <c r="J71" s="12"/>
      <c r="K71" s="12"/>
      <c r="L71" s="34"/>
      <c r="M71" s="13"/>
    </row>
    <row r="72" spans="1:13" ht="15.75" x14ac:dyDescent="0.25">
      <c r="A72" s="8"/>
      <c r="B72" s="9" t="s">
        <v>51</v>
      </c>
      <c r="C72" s="9"/>
      <c r="D72" s="9"/>
      <c r="E72" s="12">
        <v>300000</v>
      </c>
      <c r="F72" s="15"/>
      <c r="G72" s="12">
        <v>300000</v>
      </c>
      <c r="H72" s="35"/>
      <c r="I72" s="9"/>
      <c r="J72" s="12"/>
      <c r="K72" s="12"/>
      <c r="L72" s="35"/>
      <c r="M72" s="13"/>
    </row>
    <row r="73" spans="1:13" ht="15.75" x14ac:dyDescent="0.25">
      <c r="A73" s="8"/>
      <c r="B73" s="9" t="s">
        <v>18</v>
      </c>
      <c r="C73" s="9"/>
      <c r="D73" s="9"/>
      <c r="E73" s="12">
        <v>1846775</v>
      </c>
      <c r="F73" s="15"/>
      <c r="G73" s="12">
        <v>1846775</v>
      </c>
      <c r="H73" s="35"/>
      <c r="I73" s="9"/>
      <c r="J73" s="12"/>
      <c r="K73" s="12"/>
      <c r="L73" s="35"/>
      <c r="M73" s="13"/>
    </row>
    <row r="74" spans="1:13" ht="15.75" x14ac:dyDescent="0.25">
      <c r="A74" s="8"/>
      <c r="B74" s="9" t="s">
        <v>22</v>
      </c>
      <c r="C74" s="9"/>
      <c r="D74" s="9"/>
      <c r="E74" s="12">
        <v>0</v>
      </c>
      <c r="F74" s="15"/>
      <c r="G74" s="12">
        <v>0</v>
      </c>
      <c r="H74" s="35"/>
      <c r="I74" s="9"/>
      <c r="J74" s="12"/>
      <c r="K74" s="12"/>
      <c r="L74" s="35"/>
      <c r="M74" s="13"/>
    </row>
    <row r="75" spans="1:13" ht="15.75" x14ac:dyDescent="0.25">
      <c r="A75" s="8"/>
      <c r="B75" s="9" t="s">
        <v>24</v>
      </c>
      <c r="C75" s="9"/>
      <c r="D75" s="9"/>
      <c r="E75" s="12">
        <v>1000000</v>
      </c>
      <c r="F75" s="15"/>
      <c r="G75" s="12">
        <v>1000000</v>
      </c>
      <c r="H75" s="35"/>
      <c r="I75" s="9"/>
      <c r="J75" s="12"/>
      <c r="K75" s="12"/>
      <c r="L75" s="35"/>
      <c r="M75" s="13"/>
    </row>
    <row r="76" spans="1:13" ht="15.75" x14ac:dyDescent="0.25">
      <c r="A76" s="8"/>
      <c r="B76" s="9" t="s">
        <v>52</v>
      </c>
      <c r="C76" s="9"/>
      <c r="D76" s="9"/>
      <c r="E76" s="12">
        <v>100000</v>
      </c>
      <c r="F76" s="15"/>
      <c r="G76" s="12">
        <v>100000</v>
      </c>
      <c r="H76" s="35"/>
      <c r="I76" s="9"/>
      <c r="J76" s="12"/>
      <c r="K76" s="12"/>
      <c r="L76" s="35"/>
      <c r="M76" s="13"/>
    </row>
    <row r="77" spans="1:13" ht="15.75" x14ac:dyDescent="0.25">
      <c r="A77" s="8"/>
      <c r="B77" s="9" t="s">
        <v>53</v>
      </c>
      <c r="C77" s="9"/>
      <c r="D77" s="9"/>
      <c r="E77" s="12">
        <v>600000</v>
      </c>
      <c r="F77" s="15"/>
      <c r="G77" s="12">
        <v>600000</v>
      </c>
      <c r="H77" s="35"/>
      <c r="I77" s="9"/>
      <c r="J77" s="12"/>
      <c r="K77" s="12"/>
      <c r="L77" s="35"/>
      <c r="M77" s="13"/>
    </row>
    <row r="78" spans="1:13" ht="15.75" x14ac:dyDescent="0.25">
      <c r="A78" s="8"/>
      <c r="B78" s="9" t="s">
        <v>19</v>
      </c>
      <c r="C78" s="9"/>
      <c r="D78" s="9"/>
      <c r="E78" s="12">
        <v>200000</v>
      </c>
      <c r="F78" s="15"/>
      <c r="G78" s="12">
        <v>200000</v>
      </c>
      <c r="H78" s="35"/>
      <c r="I78" s="9"/>
      <c r="J78" s="12"/>
      <c r="K78" s="12"/>
      <c r="L78" s="35"/>
      <c r="M78" s="13"/>
    </row>
    <row r="79" spans="1:13" ht="15.75" x14ac:dyDescent="0.25">
      <c r="A79" s="8"/>
      <c r="B79" s="9" t="s">
        <v>54</v>
      </c>
      <c r="C79" s="9"/>
      <c r="D79" s="9"/>
      <c r="E79" s="12">
        <v>500000</v>
      </c>
      <c r="F79" s="15"/>
      <c r="G79" s="12">
        <v>500000</v>
      </c>
      <c r="H79" s="36">
        <v>4182317</v>
      </c>
      <c r="I79" s="9"/>
      <c r="J79" s="12"/>
      <c r="K79" s="12"/>
      <c r="L79" s="36">
        <v>4182317</v>
      </c>
      <c r="M79" s="13"/>
    </row>
    <row r="80" spans="1:13" ht="15.75" x14ac:dyDescent="0.25">
      <c r="A80" s="8"/>
      <c r="B80" s="9" t="s">
        <v>27</v>
      </c>
      <c r="C80" s="9"/>
      <c r="D80" s="9"/>
      <c r="E80" s="12">
        <v>200000</v>
      </c>
      <c r="F80" s="15"/>
      <c r="G80" s="12">
        <v>200000</v>
      </c>
      <c r="H80" s="35"/>
      <c r="I80" s="9"/>
      <c r="J80" s="12"/>
      <c r="K80" s="12"/>
      <c r="L80" s="35"/>
      <c r="M80" s="13"/>
    </row>
    <row r="81" spans="1:13" ht="15.75" x14ac:dyDescent="0.25">
      <c r="A81" s="8"/>
      <c r="B81" s="9" t="s">
        <v>55</v>
      </c>
      <c r="C81" s="9"/>
      <c r="D81" s="9"/>
      <c r="E81" s="9"/>
      <c r="F81" s="15"/>
      <c r="G81" s="9"/>
      <c r="H81" s="34"/>
      <c r="I81" s="9"/>
      <c r="J81" s="12"/>
      <c r="K81" s="12"/>
      <c r="L81" s="34"/>
      <c r="M81" s="13"/>
    </row>
    <row r="82" spans="1:13" ht="15.75" x14ac:dyDescent="0.25">
      <c r="A82" s="8"/>
      <c r="B82" s="9" t="s">
        <v>243</v>
      </c>
      <c r="C82" s="61"/>
      <c r="D82" s="61"/>
      <c r="E82" s="93"/>
      <c r="F82" s="15"/>
      <c r="G82" s="93"/>
      <c r="H82" s="94">
        <v>3200000</v>
      </c>
      <c r="I82" s="9"/>
      <c r="J82" s="12"/>
      <c r="K82" s="12"/>
      <c r="L82" s="94">
        <v>3200000</v>
      </c>
      <c r="M82" s="13"/>
    </row>
    <row r="83" spans="1:13" ht="15.75" x14ac:dyDescent="0.25">
      <c r="A83" s="23"/>
      <c r="B83" s="23" t="s">
        <v>56</v>
      </c>
      <c r="C83" s="37">
        <f>SUM(C71:C81)</f>
        <v>5970385</v>
      </c>
      <c r="D83" s="37">
        <f>SUM(D71:D81)</f>
        <v>1036747</v>
      </c>
      <c r="E83" s="38">
        <f>SUM(E71:E81)</f>
        <v>4746775</v>
      </c>
      <c r="F83" s="24"/>
      <c r="G83" s="38">
        <f>SUM(G71:G81)</f>
        <v>11753907</v>
      </c>
      <c r="H83" s="39">
        <f>SUM(H71:H82)</f>
        <v>7382317</v>
      </c>
      <c r="I83" s="23"/>
      <c r="J83" s="23"/>
      <c r="K83" s="23"/>
      <c r="L83" s="39">
        <f>SUM(L71:L82)</f>
        <v>7382317</v>
      </c>
      <c r="M83" s="23"/>
    </row>
    <row r="84" spans="1:13" ht="15.75" x14ac:dyDescent="0.25">
      <c r="A84" s="8"/>
      <c r="B84" s="33" t="s">
        <v>7</v>
      </c>
      <c r="C84" s="15">
        <v>15986153</v>
      </c>
      <c r="D84" s="15">
        <v>2676323</v>
      </c>
      <c r="E84" s="15"/>
      <c r="F84" s="15"/>
      <c r="G84" s="15">
        <f>SUM(C84:F84)</f>
        <v>18662476</v>
      </c>
      <c r="H84" s="26"/>
      <c r="I84" s="15"/>
      <c r="J84" s="17"/>
      <c r="K84" s="17"/>
      <c r="L84" s="26"/>
      <c r="M84" s="13"/>
    </row>
    <row r="85" spans="1:13" ht="15.75" x14ac:dyDescent="0.25">
      <c r="A85" s="8" t="s">
        <v>57</v>
      </c>
      <c r="B85" s="9" t="s">
        <v>58</v>
      </c>
      <c r="C85" s="15"/>
      <c r="D85" s="15"/>
      <c r="E85" s="15">
        <v>7280333</v>
      </c>
      <c r="F85" s="15"/>
      <c r="G85" s="15">
        <v>7280333</v>
      </c>
      <c r="H85" s="26"/>
      <c r="I85" s="15"/>
      <c r="J85" s="15"/>
      <c r="K85" s="15"/>
      <c r="L85" s="26"/>
      <c r="M85" s="13"/>
    </row>
    <row r="86" spans="1:13" ht="15.75" x14ac:dyDescent="0.25">
      <c r="A86" s="8"/>
      <c r="B86" s="9" t="s">
        <v>59</v>
      </c>
      <c r="C86" s="15"/>
      <c r="D86" s="15"/>
      <c r="E86" s="15">
        <v>3000000</v>
      </c>
      <c r="F86" s="15"/>
      <c r="G86" s="15">
        <v>3000000</v>
      </c>
      <c r="H86" s="26"/>
      <c r="I86" s="15"/>
      <c r="J86" s="15"/>
      <c r="K86" s="15"/>
      <c r="L86" s="26"/>
      <c r="M86" s="13"/>
    </row>
    <row r="87" spans="1:13" ht="15.75" x14ac:dyDescent="0.25">
      <c r="A87" s="8"/>
      <c r="B87" s="9" t="s">
        <v>27</v>
      </c>
      <c r="C87" s="15"/>
      <c r="D87" s="15"/>
      <c r="E87" s="15">
        <v>2443650</v>
      </c>
      <c r="F87" s="15"/>
      <c r="G87" s="15">
        <v>2443650</v>
      </c>
      <c r="H87" s="26"/>
      <c r="I87" s="15"/>
      <c r="J87" s="15"/>
      <c r="K87" s="15"/>
      <c r="L87" s="26"/>
      <c r="M87" s="13"/>
    </row>
    <row r="88" spans="1:13" ht="15.75" x14ac:dyDescent="0.25">
      <c r="A88" s="8"/>
      <c r="B88" s="9" t="s">
        <v>60</v>
      </c>
      <c r="C88" s="15"/>
      <c r="D88" s="15"/>
      <c r="E88" s="15"/>
      <c r="F88" s="15"/>
      <c r="G88" s="15"/>
      <c r="H88" s="26"/>
      <c r="I88" s="17"/>
      <c r="J88" s="17"/>
      <c r="K88" s="17"/>
      <c r="L88" s="26"/>
      <c r="M88" s="13"/>
    </row>
    <row r="89" spans="1:13" ht="15.75" x14ac:dyDescent="0.25">
      <c r="A89" s="8"/>
      <c r="B89" s="19" t="s">
        <v>61</v>
      </c>
      <c r="C89" s="15"/>
      <c r="D89" s="15"/>
      <c r="E89" s="15"/>
      <c r="F89" s="15"/>
      <c r="G89" s="15"/>
      <c r="H89" s="26">
        <v>4440000</v>
      </c>
      <c r="I89" s="15"/>
      <c r="J89" s="15"/>
      <c r="K89" s="15"/>
      <c r="L89" s="26">
        <v>4440000</v>
      </c>
      <c r="M89" s="13"/>
    </row>
    <row r="90" spans="1:13" ht="15.75" x14ac:dyDescent="0.25">
      <c r="A90" s="8"/>
      <c r="B90" s="40" t="s">
        <v>62</v>
      </c>
      <c r="C90" s="15"/>
      <c r="D90" s="15"/>
      <c r="E90" s="15"/>
      <c r="F90" s="15"/>
      <c r="G90" s="15"/>
      <c r="H90" s="26">
        <v>2000000</v>
      </c>
      <c r="I90" s="15"/>
      <c r="J90" s="15"/>
      <c r="K90" s="15"/>
      <c r="L90" s="26">
        <v>2000000</v>
      </c>
      <c r="M90" s="13"/>
    </row>
    <row r="91" spans="1:13" ht="15.75" x14ac:dyDescent="0.25">
      <c r="A91" s="8"/>
      <c r="B91" s="41" t="s">
        <v>63</v>
      </c>
      <c r="C91" s="15"/>
      <c r="D91" s="15"/>
      <c r="E91" s="15"/>
      <c r="F91" s="15"/>
      <c r="G91" s="15"/>
      <c r="H91" s="26"/>
      <c r="I91" s="15"/>
      <c r="J91" s="15"/>
      <c r="K91" s="15"/>
      <c r="L91" s="26"/>
      <c r="M91" s="13"/>
    </row>
    <row r="92" spans="1:13" s="86" customFormat="1" ht="15.75" x14ac:dyDescent="0.25">
      <c r="A92" s="84"/>
      <c r="B92" s="41" t="s">
        <v>64</v>
      </c>
      <c r="C92" s="54"/>
      <c r="D92" s="54"/>
      <c r="E92" s="54"/>
      <c r="F92" s="54"/>
      <c r="G92" s="54"/>
      <c r="H92" s="85">
        <v>13205394</v>
      </c>
      <c r="I92" s="54"/>
      <c r="J92" s="54"/>
      <c r="K92" s="54"/>
      <c r="L92" s="85">
        <v>13205394</v>
      </c>
      <c r="M92" s="13"/>
    </row>
    <row r="93" spans="1:13" s="86" customFormat="1" ht="15.75" x14ac:dyDescent="0.25">
      <c r="A93" s="84"/>
      <c r="B93" s="41" t="s">
        <v>65</v>
      </c>
      <c r="C93" s="54"/>
      <c r="D93" s="54"/>
      <c r="E93" s="54"/>
      <c r="F93" s="54"/>
      <c r="G93" s="54"/>
      <c r="H93" s="85">
        <v>3863492</v>
      </c>
      <c r="I93" s="54"/>
      <c r="J93" s="54"/>
      <c r="K93" s="54"/>
      <c r="L93" s="85">
        <v>3863492</v>
      </c>
      <c r="M93" s="13"/>
    </row>
    <row r="94" spans="1:13" s="86" customFormat="1" ht="15.75" x14ac:dyDescent="0.25">
      <c r="A94" s="84"/>
      <c r="B94" s="41" t="s">
        <v>66</v>
      </c>
      <c r="C94" s="54"/>
      <c r="D94" s="54"/>
      <c r="E94" s="54"/>
      <c r="F94" s="54"/>
      <c r="G94" s="54"/>
      <c r="H94" s="85">
        <v>1076000</v>
      </c>
      <c r="I94" s="54"/>
      <c r="J94" s="54"/>
      <c r="K94" s="54"/>
      <c r="L94" s="85">
        <v>1076000</v>
      </c>
      <c r="M94" s="13"/>
    </row>
    <row r="95" spans="1:13" s="86" customFormat="1" ht="15.75" x14ac:dyDescent="0.25">
      <c r="A95" s="84"/>
      <c r="B95" s="41" t="s">
        <v>67</v>
      </c>
      <c r="C95" s="54"/>
      <c r="D95" s="54"/>
      <c r="E95" s="54"/>
      <c r="F95" s="54"/>
      <c r="G95" s="54"/>
      <c r="H95" s="85"/>
      <c r="I95" s="54"/>
      <c r="J95" s="54"/>
      <c r="K95" s="54"/>
      <c r="L95" s="85"/>
      <c r="M95" s="13"/>
    </row>
    <row r="96" spans="1:13" ht="15.75" x14ac:dyDescent="0.25">
      <c r="A96" s="18"/>
      <c r="B96" s="19" t="s">
        <v>68</v>
      </c>
      <c r="C96" s="20"/>
      <c r="D96" s="20"/>
      <c r="E96" s="20"/>
      <c r="F96" s="20"/>
      <c r="G96" s="20"/>
      <c r="H96" s="42">
        <v>0</v>
      </c>
      <c r="I96" s="20"/>
      <c r="J96" s="20"/>
      <c r="K96" s="20"/>
      <c r="L96" s="42">
        <v>0</v>
      </c>
      <c r="M96" s="13"/>
    </row>
    <row r="97" spans="1:13" ht="15.75" x14ac:dyDescent="0.25">
      <c r="A97" s="18"/>
      <c r="B97" s="19" t="s">
        <v>69</v>
      </c>
      <c r="C97" s="20"/>
      <c r="D97" s="20"/>
      <c r="E97" s="20"/>
      <c r="F97" s="20"/>
      <c r="G97" s="20"/>
      <c r="H97" s="42">
        <v>1000000</v>
      </c>
      <c r="I97" s="20"/>
      <c r="J97" s="20"/>
      <c r="K97" s="20"/>
      <c r="L97" s="42">
        <v>1000000</v>
      </c>
      <c r="M97" s="13"/>
    </row>
    <row r="98" spans="1:13" ht="15.75" x14ac:dyDescent="0.25">
      <c r="A98" s="18"/>
      <c r="B98" s="19" t="s">
        <v>70</v>
      </c>
      <c r="C98" s="20"/>
      <c r="D98" s="20"/>
      <c r="E98" s="20"/>
      <c r="F98" s="20"/>
      <c r="G98" s="20"/>
      <c r="H98" s="42">
        <v>3500000</v>
      </c>
      <c r="I98" s="20"/>
      <c r="J98" s="20"/>
      <c r="K98" s="20"/>
      <c r="L98" s="42">
        <v>3500000</v>
      </c>
      <c r="M98" s="13"/>
    </row>
    <row r="99" spans="1:13" s="86" customFormat="1" ht="15.75" x14ac:dyDescent="0.25">
      <c r="A99" s="84"/>
      <c r="B99" s="87" t="s">
        <v>71</v>
      </c>
      <c r="C99" s="54"/>
      <c r="D99" s="54"/>
      <c r="E99" s="54"/>
      <c r="F99" s="54"/>
      <c r="G99" s="54"/>
      <c r="H99" s="85">
        <v>2000000</v>
      </c>
      <c r="I99" s="54"/>
      <c r="J99" s="54"/>
      <c r="K99" s="54"/>
      <c r="L99" s="85">
        <v>2000000</v>
      </c>
      <c r="M99" s="13"/>
    </row>
    <row r="100" spans="1:13" s="86" customFormat="1" ht="15.75" x14ac:dyDescent="0.25">
      <c r="A100" s="84"/>
      <c r="B100" s="41" t="s">
        <v>72</v>
      </c>
      <c r="C100" s="54"/>
      <c r="D100" s="54"/>
      <c r="E100" s="54"/>
      <c r="F100" s="54"/>
      <c r="G100" s="54"/>
      <c r="H100" s="85">
        <v>2000000</v>
      </c>
      <c r="I100" s="54"/>
      <c r="J100" s="54"/>
      <c r="K100" s="54"/>
      <c r="L100" s="85">
        <v>2000000</v>
      </c>
      <c r="M100" s="13"/>
    </row>
    <row r="101" spans="1:13" s="86" customFormat="1" ht="15.75" x14ac:dyDescent="0.25">
      <c r="A101" s="84"/>
      <c r="B101" s="41" t="s">
        <v>73</v>
      </c>
      <c r="C101" s="54"/>
      <c r="D101" s="54"/>
      <c r="E101" s="54"/>
      <c r="F101" s="54"/>
      <c r="G101" s="54"/>
      <c r="H101" s="85">
        <v>150000</v>
      </c>
      <c r="I101" s="54"/>
      <c r="J101" s="54"/>
      <c r="K101" s="54"/>
      <c r="L101" s="85">
        <v>150000</v>
      </c>
      <c r="M101" s="13"/>
    </row>
    <row r="102" spans="1:13" s="86" customFormat="1" ht="15.75" x14ac:dyDescent="0.25">
      <c r="A102" s="84"/>
      <c r="B102" s="41" t="s">
        <v>243</v>
      </c>
      <c r="C102" s="54"/>
      <c r="D102" s="54"/>
      <c r="E102" s="54"/>
      <c r="F102" s="54"/>
      <c r="G102" s="54"/>
      <c r="H102" s="85">
        <v>45856083</v>
      </c>
      <c r="I102" s="54"/>
      <c r="J102" s="54"/>
      <c r="K102" s="54"/>
      <c r="L102" s="85">
        <v>45856083</v>
      </c>
      <c r="M102" s="13"/>
    </row>
    <row r="103" spans="1:13" s="86" customFormat="1" ht="15.75" x14ac:dyDescent="0.25">
      <c r="A103" s="88"/>
      <c r="B103" s="41" t="s">
        <v>246</v>
      </c>
      <c r="C103" s="54"/>
      <c r="D103" s="54"/>
      <c r="E103" s="54"/>
      <c r="F103" s="54"/>
      <c r="G103" s="54"/>
      <c r="H103" s="54">
        <v>33844</v>
      </c>
      <c r="I103" s="54"/>
      <c r="J103" s="54"/>
      <c r="K103" s="54"/>
      <c r="L103" s="54">
        <v>33844</v>
      </c>
      <c r="M103" s="13"/>
    </row>
    <row r="104" spans="1:13" ht="15.75" x14ac:dyDescent="0.25">
      <c r="A104" s="43"/>
      <c r="B104" s="23" t="s">
        <v>74</v>
      </c>
      <c r="C104" s="30">
        <f>SUM(C84:C97)</f>
        <v>15986153</v>
      </c>
      <c r="D104" s="30">
        <f>SUM(D84:D97)</f>
        <v>2676323</v>
      </c>
      <c r="E104" s="30">
        <f>SUM(E84:E97)</f>
        <v>12723983</v>
      </c>
      <c r="F104" s="30"/>
      <c r="G104" s="30">
        <f>SUM(G84:G101)</f>
        <v>31386459</v>
      </c>
      <c r="H104" s="30">
        <f>SUM(H84:H103)</f>
        <v>79124813</v>
      </c>
      <c r="I104" s="30"/>
      <c r="J104" s="30"/>
      <c r="K104" s="30"/>
      <c r="L104" s="30">
        <f>SUM(L84:L103)</f>
        <v>79124813</v>
      </c>
      <c r="M104" s="30"/>
    </row>
    <row r="105" spans="1:13" ht="15.75" x14ac:dyDescent="0.25">
      <c r="A105" s="8" t="s">
        <v>75</v>
      </c>
      <c r="B105" s="33" t="s">
        <v>76</v>
      </c>
      <c r="C105" s="10">
        <v>63714590</v>
      </c>
      <c r="D105" s="9">
        <v>10369000</v>
      </c>
      <c r="E105" s="9"/>
      <c r="F105" s="15">
        <v>21738300</v>
      </c>
      <c r="G105" s="15">
        <v>52345290</v>
      </c>
      <c r="H105" s="11"/>
      <c r="I105" s="9"/>
      <c r="J105" s="12"/>
      <c r="K105" s="12"/>
      <c r="L105" s="11"/>
      <c r="M105" s="13"/>
    </row>
    <row r="106" spans="1:13" ht="15.75" x14ac:dyDescent="0.25">
      <c r="A106" s="14"/>
      <c r="B106" s="9" t="s">
        <v>77</v>
      </c>
      <c r="C106" s="9"/>
      <c r="D106" s="9"/>
      <c r="E106" s="12">
        <v>1000000</v>
      </c>
      <c r="F106" s="15">
        <f>E106*40%</f>
        <v>400000</v>
      </c>
      <c r="G106" s="15">
        <f>E106*60%</f>
        <v>600000</v>
      </c>
      <c r="H106" s="44"/>
      <c r="I106" s="9"/>
      <c r="J106" s="12"/>
      <c r="K106" s="12"/>
      <c r="L106" s="44"/>
      <c r="M106" s="13"/>
    </row>
    <row r="107" spans="1:13" ht="15.75" x14ac:dyDescent="0.25">
      <c r="A107" s="9"/>
      <c r="B107" s="9" t="s">
        <v>78</v>
      </c>
      <c r="C107" s="15"/>
      <c r="D107" s="15"/>
      <c r="E107" s="12">
        <v>300000</v>
      </c>
      <c r="F107" s="15">
        <f t="shared" ref="F107:F139" si="4">E107*40%</f>
        <v>120000</v>
      </c>
      <c r="G107" s="15">
        <f t="shared" ref="G107:G139" si="5">E107*60%</f>
        <v>180000</v>
      </c>
      <c r="H107" s="44"/>
      <c r="I107" s="17"/>
      <c r="J107" s="17"/>
      <c r="K107" s="17"/>
      <c r="L107" s="44"/>
      <c r="M107" s="13"/>
    </row>
    <row r="108" spans="1:13" ht="15.75" x14ac:dyDescent="0.25">
      <c r="A108" s="9"/>
      <c r="B108" s="9" t="s">
        <v>79</v>
      </c>
      <c r="C108" s="15"/>
      <c r="D108" s="15"/>
      <c r="E108" s="12">
        <v>1200000</v>
      </c>
      <c r="F108" s="15">
        <f t="shared" si="4"/>
        <v>480000</v>
      </c>
      <c r="G108" s="15">
        <f t="shared" si="5"/>
        <v>720000</v>
      </c>
      <c r="H108" s="44"/>
      <c r="I108" s="17"/>
      <c r="J108" s="17"/>
      <c r="K108" s="17"/>
      <c r="L108" s="44"/>
      <c r="M108" s="13"/>
    </row>
    <row r="109" spans="1:13" ht="15.75" x14ac:dyDescent="0.25">
      <c r="A109" s="9"/>
      <c r="B109" s="9" t="s">
        <v>80</v>
      </c>
      <c r="C109" s="15"/>
      <c r="D109" s="15"/>
      <c r="E109" s="12">
        <v>400000</v>
      </c>
      <c r="F109" s="15">
        <f t="shared" si="4"/>
        <v>160000</v>
      </c>
      <c r="G109" s="15">
        <f t="shared" si="5"/>
        <v>240000</v>
      </c>
      <c r="H109" s="44"/>
      <c r="I109" s="9"/>
      <c r="J109" s="12"/>
      <c r="K109" s="12"/>
      <c r="L109" s="44"/>
      <c r="M109" s="13"/>
    </row>
    <row r="110" spans="1:13" ht="15.75" x14ac:dyDescent="0.25">
      <c r="A110" s="9"/>
      <c r="B110" s="9" t="s">
        <v>81</v>
      </c>
      <c r="C110" s="9"/>
      <c r="D110" s="9"/>
      <c r="E110" s="12">
        <v>250000</v>
      </c>
      <c r="F110" s="15">
        <f t="shared" si="4"/>
        <v>100000</v>
      </c>
      <c r="G110" s="15">
        <f t="shared" si="5"/>
        <v>150000</v>
      </c>
      <c r="H110" s="44"/>
      <c r="I110" s="9"/>
      <c r="J110" s="12"/>
      <c r="K110" s="12"/>
      <c r="L110" s="44"/>
      <c r="M110" s="13"/>
    </row>
    <row r="111" spans="1:13" ht="15.75" x14ac:dyDescent="0.25">
      <c r="A111" s="9"/>
      <c r="B111" s="9" t="s">
        <v>82</v>
      </c>
      <c r="C111" s="9"/>
      <c r="D111" s="9"/>
      <c r="E111" s="12">
        <v>1600000</v>
      </c>
      <c r="F111" s="15">
        <f t="shared" si="4"/>
        <v>640000</v>
      </c>
      <c r="G111" s="15">
        <f t="shared" si="5"/>
        <v>960000</v>
      </c>
      <c r="H111" s="44"/>
      <c r="I111" s="9"/>
      <c r="J111" s="12"/>
      <c r="K111" s="12"/>
      <c r="L111" s="44"/>
      <c r="M111" s="13"/>
    </row>
    <row r="112" spans="1:13" ht="15.75" x14ac:dyDescent="0.25">
      <c r="A112" s="9"/>
      <c r="B112" s="9" t="s">
        <v>84</v>
      </c>
      <c r="C112" s="9"/>
      <c r="D112" s="9"/>
      <c r="E112" s="12">
        <v>300000</v>
      </c>
      <c r="F112" s="15">
        <f t="shared" si="4"/>
        <v>120000</v>
      </c>
      <c r="G112" s="15">
        <f t="shared" si="5"/>
        <v>180000</v>
      </c>
      <c r="H112" s="44"/>
      <c r="I112" s="9"/>
      <c r="J112" s="12"/>
      <c r="K112" s="12"/>
      <c r="L112" s="44"/>
      <c r="M112" s="13"/>
    </row>
    <row r="113" spans="1:13" ht="15.75" x14ac:dyDescent="0.25">
      <c r="A113" s="9"/>
      <c r="B113" s="9" t="s">
        <v>51</v>
      </c>
      <c r="C113" s="9"/>
      <c r="D113" s="9"/>
      <c r="E113" s="12">
        <v>8000000</v>
      </c>
      <c r="F113" s="15">
        <f t="shared" si="4"/>
        <v>3200000</v>
      </c>
      <c r="G113" s="15">
        <f t="shared" si="5"/>
        <v>4800000</v>
      </c>
      <c r="H113" s="44"/>
      <c r="I113" s="9"/>
      <c r="J113" s="12"/>
      <c r="K113" s="12"/>
      <c r="L113" s="44"/>
      <c r="M113" s="13"/>
    </row>
    <row r="114" spans="1:13" ht="15.75" x14ac:dyDescent="0.25">
      <c r="A114" s="9"/>
      <c r="B114" s="9" t="s">
        <v>85</v>
      </c>
      <c r="C114" s="9"/>
      <c r="D114" s="9"/>
      <c r="E114" s="12">
        <v>500000</v>
      </c>
      <c r="F114" s="15">
        <f t="shared" si="4"/>
        <v>200000</v>
      </c>
      <c r="G114" s="15">
        <f t="shared" si="5"/>
        <v>300000</v>
      </c>
      <c r="H114" s="44"/>
      <c r="I114" s="9"/>
      <c r="J114" s="12"/>
      <c r="K114" s="12"/>
      <c r="L114" s="44"/>
      <c r="M114" s="13"/>
    </row>
    <row r="115" spans="1:13" ht="15.75" x14ac:dyDescent="0.25">
      <c r="A115" s="9"/>
      <c r="B115" s="9" t="s">
        <v>86</v>
      </c>
      <c r="C115" s="9"/>
      <c r="D115" s="9"/>
      <c r="E115" s="12">
        <v>450000</v>
      </c>
      <c r="F115" s="15">
        <f t="shared" si="4"/>
        <v>180000</v>
      </c>
      <c r="G115" s="15">
        <f t="shared" si="5"/>
        <v>270000</v>
      </c>
      <c r="H115" s="44"/>
      <c r="I115" s="9"/>
      <c r="J115" s="12"/>
      <c r="K115" s="12"/>
      <c r="L115" s="44"/>
      <c r="M115" s="13"/>
    </row>
    <row r="116" spans="1:13" ht="15.75" x14ac:dyDescent="0.25">
      <c r="A116" s="9"/>
      <c r="B116" s="9" t="s">
        <v>52</v>
      </c>
      <c r="C116" s="9"/>
      <c r="D116" s="9"/>
      <c r="E116" s="12">
        <v>1900000</v>
      </c>
      <c r="F116" s="15">
        <f t="shared" si="4"/>
        <v>760000</v>
      </c>
      <c r="G116" s="15">
        <f t="shared" si="5"/>
        <v>1140000</v>
      </c>
      <c r="H116" s="44"/>
      <c r="I116" s="9"/>
      <c r="J116" s="12"/>
      <c r="K116" s="12"/>
      <c r="L116" s="44"/>
      <c r="M116" s="13"/>
    </row>
    <row r="117" spans="1:13" ht="15.75" x14ac:dyDescent="0.25">
      <c r="A117" s="9"/>
      <c r="B117" s="9" t="s">
        <v>87</v>
      </c>
      <c r="C117" s="9"/>
      <c r="D117" s="9"/>
      <c r="E117" s="12">
        <v>5900000</v>
      </c>
      <c r="F117" s="15">
        <f t="shared" si="4"/>
        <v>2360000</v>
      </c>
      <c r="G117" s="15">
        <f t="shared" si="5"/>
        <v>3540000</v>
      </c>
      <c r="H117" s="44"/>
      <c r="I117" s="9"/>
      <c r="J117" s="12"/>
      <c r="K117" s="12"/>
      <c r="L117" s="44"/>
      <c r="M117" s="13"/>
    </row>
    <row r="118" spans="1:13" ht="15.75" x14ac:dyDescent="0.25">
      <c r="A118" s="9"/>
      <c r="B118" s="9" t="s">
        <v>88</v>
      </c>
      <c r="C118" s="9"/>
      <c r="D118" s="9"/>
      <c r="E118" s="12">
        <v>500000</v>
      </c>
      <c r="F118" s="15">
        <f t="shared" si="4"/>
        <v>200000</v>
      </c>
      <c r="G118" s="15">
        <f t="shared" si="5"/>
        <v>300000</v>
      </c>
      <c r="H118" s="44"/>
      <c r="I118" s="9"/>
      <c r="J118" s="12"/>
      <c r="K118" s="12"/>
      <c r="L118" s="44"/>
      <c r="M118" s="13"/>
    </row>
    <row r="119" spans="1:13" ht="15.75" x14ac:dyDescent="0.25">
      <c r="A119" s="9"/>
      <c r="B119" s="9" t="s">
        <v>89</v>
      </c>
      <c r="C119" s="9"/>
      <c r="D119" s="9"/>
      <c r="E119" s="12">
        <v>3000000</v>
      </c>
      <c r="F119" s="15">
        <f t="shared" si="4"/>
        <v>1200000</v>
      </c>
      <c r="G119" s="15">
        <f t="shared" si="5"/>
        <v>1800000</v>
      </c>
      <c r="H119" s="44"/>
      <c r="I119" s="9"/>
      <c r="J119" s="12"/>
      <c r="K119" s="12"/>
      <c r="L119" s="44"/>
      <c r="M119" s="13"/>
    </row>
    <row r="120" spans="1:13" ht="15.75" x14ac:dyDescent="0.25">
      <c r="A120" s="9"/>
      <c r="B120" s="9" t="s">
        <v>90</v>
      </c>
      <c r="C120" s="9"/>
      <c r="D120" s="9"/>
      <c r="E120" s="12">
        <v>480000</v>
      </c>
      <c r="F120" s="15">
        <f t="shared" si="4"/>
        <v>192000</v>
      </c>
      <c r="G120" s="15">
        <f t="shared" si="5"/>
        <v>288000</v>
      </c>
      <c r="H120" s="44"/>
      <c r="I120" s="9"/>
      <c r="J120" s="12"/>
      <c r="K120" s="12"/>
      <c r="L120" s="44"/>
      <c r="M120" s="13"/>
    </row>
    <row r="121" spans="1:13" ht="15.75" x14ac:dyDescent="0.25">
      <c r="A121" s="9"/>
      <c r="B121" s="9" t="s">
        <v>91</v>
      </c>
      <c r="C121" s="9"/>
      <c r="D121" s="9"/>
      <c r="E121" s="12">
        <v>500000</v>
      </c>
      <c r="F121" s="15">
        <f t="shared" si="4"/>
        <v>200000</v>
      </c>
      <c r="G121" s="15">
        <f t="shared" si="5"/>
        <v>300000</v>
      </c>
      <c r="H121" s="44"/>
      <c r="I121" s="9"/>
      <c r="J121" s="12"/>
      <c r="K121" s="12"/>
      <c r="L121" s="44"/>
      <c r="M121" s="13"/>
    </row>
    <row r="122" spans="1:13" ht="15.75" x14ac:dyDescent="0.25">
      <c r="A122" s="9"/>
      <c r="B122" s="9" t="s">
        <v>92</v>
      </c>
      <c r="C122" s="9"/>
      <c r="D122" s="9"/>
      <c r="E122" s="12">
        <v>1000000</v>
      </c>
      <c r="F122" s="15">
        <f t="shared" si="4"/>
        <v>400000</v>
      </c>
      <c r="G122" s="15">
        <f t="shared" si="5"/>
        <v>600000</v>
      </c>
      <c r="H122" s="44"/>
      <c r="I122" s="9"/>
      <c r="J122" s="12"/>
      <c r="K122" s="12"/>
      <c r="L122" s="44"/>
      <c r="M122" s="13"/>
    </row>
    <row r="123" spans="1:13" ht="15.75" x14ac:dyDescent="0.25">
      <c r="A123" s="9"/>
      <c r="B123" s="9" t="s">
        <v>93</v>
      </c>
      <c r="C123" s="9"/>
      <c r="D123" s="9"/>
      <c r="E123" s="45">
        <v>1200000</v>
      </c>
      <c r="F123" s="15">
        <f t="shared" si="4"/>
        <v>480000</v>
      </c>
      <c r="G123" s="15">
        <f t="shared" si="5"/>
        <v>720000</v>
      </c>
      <c r="H123" s="44"/>
      <c r="I123" s="9"/>
      <c r="J123" s="12"/>
      <c r="K123" s="12"/>
      <c r="L123" s="44"/>
      <c r="M123" s="13"/>
    </row>
    <row r="124" spans="1:13" ht="15.75" x14ac:dyDescent="0.25">
      <c r="A124" s="9"/>
      <c r="B124" s="9" t="s">
        <v>94</v>
      </c>
      <c r="C124" s="15"/>
      <c r="D124" s="15"/>
      <c r="E124" s="12">
        <v>600000</v>
      </c>
      <c r="F124" s="15">
        <f t="shared" si="4"/>
        <v>240000</v>
      </c>
      <c r="G124" s="15">
        <f t="shared" si="5"/>
        <v>360000</v>
      </c>
      <c r="H124" s="44"/>
      <c r="I124" s="15"/>
      <c r="J124" s="15"/>
      <c r="K124" s="15"/>
      <c r="L124" s="44"/>
      <c r="M124" s="13"/>
    </row>
    <row r="125" spans="1:13" ht="15.75" x14ac:dyDescent="0.25">
      <c r="A125" s="9"/>
      <c r="B125" s="9" t="s">
        <v>95</v>
      </c>
      <c r="C125" s="15"/>
      <c r="D125" s="15"/>
      <c r="E125" s="12">
        <v>400000</v>
      </c>
      <c r="F125" s="15">
        <f t="shared" si="4"/>
        <v>160000</v>
      </c>
      <c r="G125" s="15">
        <f t="shared" si="5"/>
        <v>240000</v>
      </c>
      <c r="H125" s="44"/>
      <c r="I125" s="15"/>
      <c r="J125" s="15"/>
      <c r="K125" s="15"/>
      <c r="L125" s="44"/>
      <c r="M125" s="13"/>
    </row>
    <row r="126" spans="1:13" ht="15.75" x14ac:dyDescent="0.25">
      <c r="A126" s="9"/>
      <c r="B126" s="9" t="s">
        <v>96</v>
      </c>
      <c r="C126" s="15"/>
      <c r="D126" s="15"/>
      <c r="E126" s="12">
        <v>300000</v>
      </c>
      <c r="F126" s="15">
        <f t="shared" si="4"/>
        <v>120000</v>
      </c>
      <c r="G126" s="15">
        <f t="shared" si="5"/>
        <v>180000</v>
      </c>
      <c r="H126" s="44"/>
      <c r="I126" s="15"/>
      <c r="J126" s="15"/>
      <c r="K126" s="15"/>
      <c r="L126" s="44"/>
      <c r="M126" s="13"/>
    </row>
    <row r="127" spans="1:13" ht="15.75" x14ac:dyDescent="0.25">
      <c r="A127" s="9"/>
      <c r="B127" s="9" t="s">
        <v>97</v>
      </c>
      <c r="C127" s="15"/>
      <c r="D127" s="15"/>
      <c r="E127" s="12">
        <v>100000</v>
      </c>
      <c r="F127" s="15">
        <f t="shared" si="4"/>
        <v>40000</v>
      </c>
      <c r="G127" s="15">
        <f t="shared" si="5"/>
        <v>60000</v>
      </c>
      <c r="H127" s="44"/>
      <c r="I127" s="15"/>
      <c r="J127" s="15"/>
      <c r="K127" s="15"/>
      <c r="L127" s="44"/>
      <c r="M127" s="13"/>
    </row>
    <row r="128" spans="1:13" ht="15.75" x14ac:dyDescent="0.25">
      <c r="A128" s="9"/>
      <c r="B128" s="9" t="s">
        <v>98</v>
      </c>
      <c r="C128" s="15"/>
      <c r="D128" s="15"/>
      <c r="E128" s="12">
        <v>100000</v>
      </c>
      <c r="F128" s="15">
        <f t="shared" si="4"/>
        <v>40000</v>
      </c>
      <c r="G128" s="15">
        <f t="shared" si="5"/>
        <v>60000</v>
      </c>
      <c r="H128" s="44"/>
      <c r="I128" s="15"/>
      <c r="J128" s="15"/>
      <c r="K128" s="15"/>
      <c r="L128" s="44"/>
      <c r="M128" s="13"/>
    </row>
    <row r="129" spans="1:13" ht="15.75" x14ac:dyDescent="0.25">
      <c r="A129" s="9"/>
      <c r="B129" s="9" t="s">
        <v>99</v>
      </c>
      <c r="C129" s="15"/>
      <c r="D129" s="15"/>
      <c r="E129" s="12">
        <v>50000</v>
      </c>
      <c r="F129" s="15">
        <f t="shared" si="4"/>
        <v>20000</v>
      </c>
      <c r="G129" s="15">
        <f t="shared" si="5"/>
        <v>30000</v>
      </c>
      <c r="H129" s="44"/>
      <c r="I129" s="15"/>
      <c r="J129" s="15"/>
      <c r="K129" s="15"/>
      <c r="L129" s="44"/>
      <c r="M129" s="13"/>
    </row>
    <row r="130" spans="1:13" ht="15.75" x14ac:dyDescent="0.25">
      <c r="A130" s="9"/>
      <c r="B130" s="9" t="s">
        <v>100</v>
      </c>
      <c r="C130" s="15"/>
      <c r="D130" s="15"/>
      <c r="E130" s="12">
        <v>50000</v>
      </c>
      <c r="F130" s="15">
        <f t="shared" si="4"/>
        <v>20000</v>
      </c>
      <c r="G130" s="15">
        <f t="shared" si="5"/>
        <v>30000</v>
      </c>
      <c r="H130" s="44"/>
      <c r="I130" s="15"/>
      <c r="J130" s="15"/>
      <c r="K130" s="15"/>
      <c r="L130" s="44"/>
      <c r="M130" s="13"/>
    </row>
    <row r="131" spans="1:13" ht="15.75" x14ac:dyDescent="0.25">
      <c r="A131" s="9"/>
      <c r="B131" s="9" t="s">
        <v>19</v>
      </c>
      <c r="C131" s="15"/>
      <c r="D131" s="15"/>
      <c r="E131" s="12">
        <v>200000</v>
      </c>
      <c r="F131" s="15">
        <f t="shared" si="4"/>
        <v>80000</v>
      </c>
      <c r="G131" s="15">
        <f t="shared" si="5"/>
        <v>120000</v>
      </c>
      <c r="H131" s="44"/>
      <c r="I131" s="15"/>
      <c r="J131" s="15"/>
      <c r="K131" s="15"/>
      <c r="L131" s="44"/>
      <c r="M131" s="13"/>
    </row>
    <row r="132" spans="1:13" ht="15.75" x14ac:dyDescent="0.25">
      <c r="A132" s="9"/>
      <c r="B132" s="9" t="s">
        <v>27</v>
      </c>
      <c r="C132" s="15"/>
      <c r="D132" s="15"/>
      <c r="E132" s="12">
        <v>1668033</v>
      </c>
      <c r="F132" s="15">
        <v>568702</v>
      </c>
      <c r="G132" s="15">
        <v>1099331</v>
      </c>
      <c r="H132" s="44"/>
      <c r="I132" s="15"/>
      <c r="J132" s="15"/>
      <c r="K132" s="15"/>
      <c r="L132" s="44"/>
      <c r="M132" s="13"/>
    </row>
    <row r="133" spans="1:13" s="86" customFormat="1" ht="15.75" x14ac:dyDescent="0.25">
      <c r="A133" s="88"/>
      <c r="B133" s="41" t="s">
        <v>241</v>
      </c>
      <c r="C133" s="54"/>
      <c r="D133" s="54"/>
      <c r="E133" s="54">
        <v>140000</v>
      </c>
      <c r="F133" s="54">
        <v>0</v>
      </c>
      <c r="G133" s="54">
        <v>140000</v>
      </c>
      <c r="H133" s="55"/>
      <c r="I133" s="54"/>
      <c r="J133" s="54"/>
      <c r="K133" s="54"/>
      <c r="L133" s="55"/>
      <c r="M133" s="13"/>
    </row>
    <row r="134" spans="1:13" s="86" customFormat="1" ht="15.75" x14ac:dyDescent="0.25">
      <c r="A134" s="88"/>
      <c r="B134" s="41" t="s">
        <v>102</v>
      </c>
      <c r="C134" s="54"/>
      <c r="D134" s="54"/>
      <c r="E134" s="54">
        <v>100000</v>
      </c>
      <c r="F134" s="54">
        <f t="shared" si="4"/>
        <v>40000</v>
      </c>
      <c r="G134" s="54">
        <f t="shared" si="5"/>
        <v>60000</v>
      </c>
      <c r="H134" s="55"/>
      <c r="I134" s="54"/>
      <c r="J134" s="54"/>
      <c r="K134" s="54"/>
      <c r="L134" s="55"/>
      <c r="M134" s="13"/>
    </row>
    <row r="135" spans="1:13" s="86" customFormat="1" ht="15.75" x14ac:dyDescent="0.25">
      <c r="A135" s="88"/>
      <c r="B135" s="41" t="s">
        <v>408</v>
      </c>
      <c r="C135" s="54"/>
      <c r="D135" s="54"/>
      <c r="E135" s="54">
        <v>300000</v>
      </c>
      <c r="F135" s="54">
        <f t="shared" si="4"/>
        <v>120000</v>
      </c>
      <c r="G135" s="54">
        <f t="shared" si="5"/>
        <v>180000</v>
      </c>
      <c r="H135" s="55"/>
      <c r="I135" s="54"/>
      <c r="J135" s="54"/>
      <c r="K135" s="54"/>
      <c r="L135" s="55"/>
      <c r="M135" s="13"/>
    </row>
    <row r="136" spans="1:13" s="86" customFormat="1" ht="15.75" x14ac:dyDescent="0.25">
      <c r="A136" s="88"/>
      <c r="B136" s="41" t="s">
        <v>104</v>
      </c>
      <c r="C136" s="54"/>
      <c r="D136" s="54"/>
      <c r="E136" s="54">
        <v>200000</v>
      </c>
      <c r="F136" s="54">
        <f t="shared" si="4"/>
        <v>80000</v>
      </c>
      <c r="G136" s="54">
        <f t="shared" si="5"/>
        <v>120000</v>
      </c>
      <c r="H136" s="55"/>
      <c r="I136" s="54"/>
      <c r="J136" s="54"/>
      <c r="K136" s="54"/>
      <c r="L136" s="55"/>
      <c r="M136" s="13"/>
    </row>
    <row r="137" spans="1:13" s="86" customFormat="1" ht="15.75" x14ac:dyDescent="0.25">
      <c r="A137" s="88"/>
      <c r="B137" s="41" t="s">
        <v>105</v>
      </c>
      <c r="C137" s="54"/>
      <c r="D137" s="54"/>
      <c r="E137" s="54"/>
      <c r="F137" s="54">
        <f t="shared" si="4"/>
        <v>0</v>
      </c>
      <c r="G137" s="54">
        <f t="shared" si="5"/>
        <v>0</v>
      </c>
      <c r="H137" s="55"/>
      <c r="I137" s="54"/>
      <c r="J137" s="54"/>
      <c r="K137" s="54"/>
      <c r="L137" s="55"/>
      <c r="M137" s="13"/>
    </row>
    <row r="138" spans="1:13" s="86" customFormat="1" ht="15.75" x14ac:dyDescent="0.25">
      <c r="A138" s="88"/>
      <c r="B138" s="41" t="s">
        <v>106</v>
      </c>
      <c r="C138" s="54"/>
      <c r="D138" s="54"/>
      <c r="E138" s="54">
        <v>210000</v>
      </c>
      <c r="F138" s="54">
        <f t="shared" si="4"/>
        <v>84000</v>
      </c>
      <c r="G138" s="54">
        <f t="shared" si="5"/>
        <v>126000</v>
      </c>
      <c r="H138" s="55"/>
      <c r="I138" s="54"/>
      <c r="J138" s="54"/>
      <c r="K138" s="54"/>
      <c r="L138" s="55"/>
      <c r="M138" s="13"/>
    </row>
    <row r="139" spans="1:13" s="86" customFormat="1" ht="15.75" x14ac:dyDescent="0.25">
      <c r="A139" s="88"/>
      <c r="B139" s="41" t="s">
        <v>107</v>
      </c>
      <c r="C139" s="54"/>
      <c r="D139" s="54"/>
      <c r="E139" s="54">
        <v>480000</v>
      </c>
      <c r="F139" s="54">
        <f t="shared" si="4"/>
        <v>192000</v>
      </c>
      <c r="G139" s="54">
        <f t="shared" si="5"/>
        <v>288000</v>
      </c>
      <c r="H139" s="55"/>
      <c r="I139" s="54"/>
      <c r="J139" s="54"/>
      <c r="K139" s="54"/>
      <c r="L139" s="55"/>
      <c r="M139" s="13"/>
    </row>
    <row r="140" spans="1:13" s="86" customFormat="1" ht="15.75" x14ac:dyDescent="0.25">
      <c r="A140" s="88"/>
      <c r="B140" s="41" t="s">
        <v>108</v>
      </c>
      <c r="C140" s="54"/>
      <c r="D140" s="54"/>
      <c r="E140" s="54"/>
      <c r="F140" s="54"/>
      <c r="G140" s="54"/>
      <c r="H140" s="54">
        <v>3600000</v>
      </c>
      <c r="I140" s="54"/>
      <c r="J140" s="54"/>
      <c r="K140" s="54"/>
      <c r="L140" s="54">
        <v>3600000</v>
      </c>
      <c r="M140" s="13"/>
    </row>
    <row r="141" spans="1:13" s="86" customFormat="1" ht="15.75" x14ac:dyDescent="0.25">
      <c r="A141" s="88"/>
      <c r="B141" s="41" t="s">
        <v>109</v>
      </c>
      <c r="C141" s="54"/>
      <c r="D141" s="54"/>
      <c r="E141" s="54"/>
      <c r="F141" s="54"/>
      <c r="G141" s="54"/>
      <c r="H141" s="54">
        <v>1000000</v>
      </c>
      <c r="I141" s="54"/>
      <c r="J141" s="54"/>
      <c r="K141" s="54"/>
      <c r="L141" s="54">
        <v>1000000</v>
      </c>
      <c r="M141" s="13" t="s">
        <v>353</v>
      </c>
    </row>
    <row r="142" spans="1:13" ht="15.75" x14ac:dyDescent="0.25">
      <c r="A142" s="18"/>
      <c r="B142" s="19" t="s">
        <v>130</v>
      </c>
      <c r="C142" s="20"/>
      <c r="D142" s="20"/>
      <c r="E142" s="20"/>
      <c r="F142" s="20"/>
      <c r="G142" s="20"/>
      <c r="H142" s="56">
        <v>1000000</v>
      </c>
      <c r="I142" s="20"/>
      <c r="J142" s="20"/>
      <c r="K142" s="20"/>
      <c r="L142" s="56">
        <v>1000000</v>
      </c>
      <c r="M142" s="22"/>
    </row>
    <row r="143" spans="1:13" ht="15.75" x14ac:dyDescent="0.25">
      <c r="A143" s="18"/>
      <c r="B143" s="19" t="s">
        <v>131</v>
      </c>
      <c r="C143" s="20"/>
      <c r="D143" s="20"/>
      <c r="E143" s="20"/>
      <c r="F143" s="20"/>
      <c r="G143" s="20"/>
      <c r="H143" s="56">
        <v>600000</v>
      </c>
      <c r="I143" s="20"/>
      <c r="J143" s="20"/>
      <c r="K143" s="20"/>
      <c r="L143" s="56">
        <v>600000</v>
      </c>
      <c r="M143" s="22"/>
    </row>
    <row r="144" spans="1:13" ht="15.75" x14ac:dyDescent="0.25">
      <c r="A144" s="14"/>
      <c r="B144" s="9" t="s">
        <v>126</v>
      </c>
      <c r="C144" s="15"/>
      <c r="D144" s="15"/>
      <c r="E144" s="53"/>
      <c r="F144" s="15"/>
      <c r="G144" s="15"/>
      <c r="H144" s="53">
        <v>1000000</v>
      </c>
      <c r="I144" s="15"/>
      <c r="J144" s="17"/>
      <c r="K144" s="17"/>
      <c r="L144" s="53">
        <v>1000000</v>
      </c>
      <c r="M144" s="13"/>
    </row>
    <row r="145" spans="1:14" s="86" customFormat="1" ht="15.75" x14ac:dyDescent="0.25">
      <c r="A145" s="88"/>
      <c r="B145" s="41" t="s">
        <v>243</v>
      </c>
      <c r="C145" s="54"/>
      <c r="D145" s="54"/>
      <c r="E145" s="54"/>
      <c r="F145" s="54"/>
      <c r="G145" s="54"/>
      <c r="H145" s="54">
        <v>10730854</v>
      </c>
      <c r="I145" s="54"/>
      <c r="J145" s="54"/>
      <c r="K145" s="54"/>
      <c r="L145" s="54">
        <v>9565654</v>
      </c>
      <c r="M145" s="13">
        <v>3492376</v>
      </c>
      <c r="N145" s="222"/>
    </row>
    <row r="146" spans="1:14" ht="15.75" x14ac:dyDescent="0.25">
      <c r="A146" s="23"/>
      <c r="B146" s="23" t="s">
        <v>110</v>
      </c>
      <c r="C146" s="30">
        <f>SUM(C105:C137)</f>
        <v>63714590</v>
      </c>
      <c r="D146" s="30">
        <f>SUM(D105:D137)</f>
        <v>10369000</v>
      </c>
      <c r="E146" s="30">
        <f>SUM(E105:E141)</f>
        <v>33378033</v>
      </c>
      <c r="F146" s="30">
        <f>SUM(F105:F141)</f>
        <v>34935002</v>
      </c>
      <c r="G146" s="30">
        <f>SUM(G105:G141)</f>
        <v>72526621</v>
      </c>
      <c r="H146" s="30">
        <f>SUM(H140:H145)</f>
        <v>17930854</v>
      </c>
      <c r="I146" s="30"/>
      <c r="J146" s="30"/>
      <c r="K146" s="30"/>
      <c r="L146" s="30">
        <f>SUM(L140:L145)</f>
        <v>16765654</v>
      </c>
      <c r="M146" s="30"/>
    </row>
    <row r="147" spans="1:14" ht="15.75" x14ac:dyDescent="0.25">
      <c r="A147" s="8" t="s">
        <v>111</v>
      </c>
      <c r="B147" s="33" t="s">
        <v>112</v>
      </c>
      <c r="C147" s="15">
        <v>1543000</v>
      </c>
      <c r="D147" s="15">
        <v>257000</v>
      </c>
      <c r="E147" s="15"/>
      <c r="F147" s="15">
        <v>1800000</v>
      </c>
      <c r="G147" s="15"/>
      <c r="H147" s="26"/>
      <c r="I147" s="15"/>
      <c r="J147" s="15"/>
      <c r="K147" s="15"/>
      <c r="L147" s="26"/>
      <c r="M147" s="13"/>
    </row>
    <row r="148" spans="1:14" ht="15.75" x14ac:dyDescent="0.25">
      <c r="A148" s="14"/>
      <c r="B148" s="9" t="s">
        <v>27</v>
      </c>
      <c r="C148" s="15"/>
      <c r="D148" s="15"/>
      <c r="E148" s="15"/>
      <c r="F148" s="15"/>
      <c r="G148" s="15"/>
      <c r="H148" s="26"/>
      <c r="I148" s="17"/>
      <c r="J148" s="17"/>
      <c r="K148" s="17"/>
      <c r="L148" s="26"/>
      <c r="M148" s="13"/>
    </row>
    <row r="149" spans="1:14" ht="15.75" x14ac:dyDescent="0.25">
      <c r="A149" s="8"/>
      <c r="B149" s="9"/>
      <c r="C149" s="15"/>
      <c r="D149" s="15"/>
      <c r="E149" s="15"/>
      <c r="F149" s="15"/>
      <c r="G149" s="46"/>
      <c r="H149" s="26"/>
      <c r="I149" s="17"/>
      <c r="J149" s="17"/>
      <c r="K149" s="17"/>
      <c r="L149" s="26"/>
      <c r="M149" s="13"/>
    </row>
    <row r="150" spans="1:14" ht="15.75" x14ac:dyDescent="0.25">
      <c r="A150" s="43"/>
      <c r="B150" s="23" t="s">
        <v>113</v>
      </c>
      <c r="C150" s="30">
        <v>1543000</v>
      </c>
      <c r="D150" s="30">
        <v>257000</v>
      </c>
      <c r="E150" s="30">
        <f>E147+E148+E149</f>
        <v>0</v>
      </c>
      <c r="F150" s="30">
        <f>SUM(F147:F149)</f>
        <v>1800000</v>
      </c>
      <c r="G150" s="24"/>
      <c r="H150" s="30"/>
      <c r="I150" s="30"/>
      <c r="J150" s="30"/>
      <c r="K150" s="30"/>
      <c r="L150" s="30"/>
      <c r="M150" s="30"/>
    </row>
    <row r="151" spans="1:14" ht="15.75" x14ac:dyDescent="0.25">
      <c r="A151" s="8" t="s">
        <v>114</v>
      </c>
      <c r="B151" s="33" t="s">
        <v>115</v>
      </c>
      <c r="C151" s="47">
        <v>7786000</v>
      </c>
      <c r="D151" s="47">
        <v>1301000</v>
      </c>
      <c r="E151" s="15"/>
      <c r="F151" s="15"/>
      <c r="G151" s="15">
        <f>SUM(C151:F151)</f>
        <v>9087000</v>
      </c>
      <c r="H151" s="11"/>
      <c r="I151" s="17"/>
      <c r="J151" s="17"/>
      <c r="K151" s="17"/>
      <c r="L151" s="11"/>
      <c r="M151" s="13"/>
    </row>
    <row r="152" spans="1:14" ht="15.75" x14ac:dyDescent="0.25">
      <c r="A152" s="8"/>
      <c r="B152" s="9" t="s">
        <v>22</v>
      </c>
      <c r="C152" s="15"/>
      <c r="D152" s="15"/>
      <c r="E152" s="15">
        <v>0</v>
      </c>
      <c r="F152" s="15">
        <f>E152*40%</f>
        <v>0</v>
      </c>
      <c r="G152" s="15">
        <f>E152*60%</f>
        <v>0</v>
      </c>
      <c r="H152" s="11"/>
      <c r="I152" s="17"/>
      <c r="J152" s="17"/>
      <c r="K152" s="17"/>
      <c r="L152" s="11"/>
      <c r="M152" s="13"/>
    </row>
    <row r="153" spans="1:14" ht="15.75" x14ac:dyDescent="0.25">
      <c r="A153" s="8"/>
      <c r="B153" s="9" t="s">
        <v>23</v>
      </c>
      <c r="C153" s="15"/>
      <c r="D153" s="15"/>
      <c r="E153" s="15">
        <v>100000</v>
      </c>
      <c r="F153" s="15">
        <f t="shared" ref="F153:F155" si="6">E153*40%</f>
        <v>40000</v>
      </c>
      <c r="G153" s="15">
        <f t="shared" ref="G153:G155" si="7">E153*60%</f>
        <v>60000</v>
      </c>
      <c r="H153" s="11"/>
      <c r="I153" s="17"/>
      <c r="J153" s="17"/>
      <c r="K153" s="17"/>
      <c r="L153" s="11"/>
      <c r="M153" s="13"/>
    </row>
    <row r="154" spans="1:14" ht="15.75" x14ac:dyDescent="0.25">
      <c r="A154" s="8"/>
      <c r="B154" s="9" t="s">
        <v>24</v>
      </c>
      <c r="C154" s="15"/>
      <c r="D154" s="15"/>
      <c r="E154" s="15">
        <v>1500000</v>
      </c>
      <c r="F154" s="15">
        <f t="shared" si="6"/>
        <v>600000</v>
      </c>
      <c r="G154" s="15">
        <f t="shared" si="7"/>
        <v>900000</v>
      </c>
      <c r="H154" s="11"/>
      <c r="I154" s="17"/>
      <c r="J154" s="17"/>
      <c r="K154" s="17"/>
      <c r="L154" s="11"/>
      <c r="M154" s="13"/>
    </row>
    <row r="155" spans="1:14" ht="15.75" x14ac:dyDescent="0.25">
      <c r="A155" s="8"/>
      <c r="B155" s="9" t="s">
        <v>19</v>
      </c>
      <c r="C155" s="15"/>
      <c r="D155" s="15"/>
      <c r="E155" s="15">
        <v>50000</v>
      </c>
      <c r="F155" s="15">
        <f t="shared" si="6"/>
        <v>20000</v>
      </c>
      <c r="G155" s="15">
        <f t="shared" si="7"/>
        <v>30000</v>
      </c>
      <c r="H155" s="11"/>
      <c r="I155" s="17"/>
      <c r="J155" s="17"/>
      <c r="K155" s="17"/>
      <c r="L155" s="11"/>
      <c r="M155" s="13"/>
    </row>
    <row r="156" spans="1:14" ht="15.75" x14ac:dyDescent="0.25">
      <c r="A156" s="8"/>
      <c r="B156" s="9" t="s">
        <v>27</v>
      </c>
      <c r="C156" s="15"/>
      <c r="D156" s="15"/>
      <c r="E156" s="48">
        <v>245541</v>
      </c>
      <c r="F156" s="15">
        <v>195541</v>
      </c>
      <c r="G156" s="15">
        <v>50000</v>
      </c>
      <c r="H156" s="49"/>
      <c r="I156" s="15"/>
      <c r="J156" s="17"/>
      <c r="K156" s="17"/>
      <c r="L156" s="49"/>
      <c r="M156" s="13"/>
    </row>
    <row r="157" spans="1:14" ht="15.75" x14ac:dyDescent="0.25">
      <c r="A157" s="43"/>
      <c r="B157" s="23" t="s">
        <v>116</v>
      </c>
      <c r="C157" s="50">
        <f>SUM(C151:C156)</f>
        <v>7786000</v>
      </c>
      <c r="D157" s="50">
        <f>SUM(D151:D156)</f>
        <v>1301000</v>
      </c>
      <c r="E157" s="50">
        <f>SUM(E151:E156)</f>
        <v>1895541</v>
      </c>
      <c r="F157" s="51">
        <f>SUM(F152:F156)</f>
        <v>855541</v>
      </c>
      <c r="G157" s="51">
        <f>SUM(G151:G156)</f>
        <v>10127000</v>
      </c>
      <c r="H157" s="50"/>
      <c r="I157" s="51"/>
      <c r="J157" s="51"/>
      <c r="K157" s="51"/>
      <c r="L157" s="50"/>
      <c r="M157" s="51"/>
    </row>
    <row r="158" spans="1:14" ht="15.75" x14ac:dyDescent="0.25">
      <c r="A158" s="8" t="s">
        <v>117</v>
      </c>
      <c r="B158" s="33" t="s">
        <v>118</v>
      </c>
      <c r="C158" s="47">
        <v>5202000</v>
      </c>
      <c r="D158" s="47">
        <v>868700</v>
      </c>
      <c r="E158" s="15"/>
      <c r="F158" s="15"/>
      <c r="G158" s="15">
        <f>SUM(C158:F158)</f>
        <v>6070700</v>
      </c>
      <c r="H158" s="26"/>
      <c r="I158" s="17"/>
      <c r="J158" s="17"/>
      <c r="K158" s="17"/>
      <c r="L158" s="26"/>
      <c r="M158" s="13"/>
    </row>
    <row r="159" spans="1:14" ht="15.75" x14ac:dyDescent="0.25">
      <c r="A159" s="8"/>
      <c r="B159" s="9" t="s">
        <v>119</v>
      </c>
      <c r="C159" s="15"/>
      <c r="D159" s="15"/>
      <c r="E159" s="15">
        <v>1000000</v>
      </c>
      <c r="F159" s="15">
        <f>E159*40%</f>
        <v>400000</v>
      </c>
      <c r="G159" s="15">
        <f>E159*60%</f>
        <v>600000</v>
      </c>
      <c r="H159" s="26"/>
      <c r="I159" s="15"/>
      <c r="J159" s="15"/>
      <c r="K159" s="15"/>
      <c r="L159" s="26"/>
      <c r="M159" s="13"/>
    </row>
    <row r="160" spans="1:14" ht="15.75" x14ac:dyDescent="0.25">
      <c r="A160" s="8"/>
      <c r="B160" s="52" t="s">
        <v>120</v>
      </c>
      <c r="C160" s="15"/>
      <c r="D160" s="15"/>
      <c r="E160" s="15"/>
      <c r="F160" s="15">
        <f t="shared" ref="F160:F163" si="8">E160*40%</f>
        <v>0</v>
      </c>
      <c r="G160" s="15">
        <f t="shared" ref="G160:G163" si="9">E160*60%</f>
        <v>0</v>
      </c>
      <c r="H160" s="26"/>
      <c r="I160" s="15"/>
      <c r="J160" s="15"/>
      <c r="K160" s="15"/>
      <c r="L160" s="26"/>
      <c r="M160" s="13"/>
    </row>
    <row r="161" spans="1:13" ht="15.75" x14ac:dyDescent="0.25">
      <c r="A161" s="18"/>
      <c r="B161" s="19" t="s">
        <v>121</v>
      </c>
      <c r="C161" s="20"/>
      <c r="D161" s="20"/>
      <c r="E161" s="20"/>
      <c r="F161" s="20">
        <f t="shared" si="8"/>
        <v>0</v>
      </c>
      <c r="G161" s="20">
        <f t="shared" si="9"/>
        <v>0</v>
      </c>
      <c r="H161" s="42"/>
      <c r="I161" s="20"/>
      <c r="J161" s="20"/>
      <c r="K161" s="20"/>
      <c r="L161" s="42"/>
      <c r="M161" s="22"/>
    </row>
    <row r="162" spans="1:13" ht="15.75" x14ac:dyDescent="0.25">
      <c r="A162" s="8"/>
      <c r="B162" s="9" t="s">
        <v>18</v>
      </c>
      <c r="C162" s="15"/>
      <c r="D162" s="15"/>
      <c r="E162" s="15">
        <v>300000</v>
      </c>
      <c r="F162" s="15">
        <f t="shared" si="8"/>
        <v>120000</v>
      </c>
      <c r="G162" s="15">
        <f t="shared" si="9"/>
        <v>180000</v>
      </c>
      <c r="H162" s="26"/>
      <c r="I162" s="15"/>
      <c r="J162" s="15"/>
      <c r="K162" s="15"/>
      <c r="L162" s="26"/>
      <c r="M162" s="13"/>
    </row>
    <row r="163" spans="1:13" ht="15.75" x14ac:dyDescent="0.25">
      <c r="A163" s="8"/>
      <c r="B163" s="9" t="s">
        <v>122</v>
      </c>
      <c r="C163" s="15"/>
      <c r="D163" s="15"/>
      <c r="E163" s="15">
        <v>300000</v>
      </c>
      <c r="F163" s="15">
        <f t="shared" si="8"/>
        <v>120000</v>
      </c>
      <c r="G163" s="15">
        <f t="shared" si="9"/>
        <v>180000</v>
      </c>
      <c r="H163" s="26"/>
      <c r="I163" s="15"/>
      <c r="J163" s="15"/>
      <c r="K163" s="15"/>
      <c r="L163" s="26"/>
      <c r="M163" s="13"/>
    </row>
    <row r="164" spans="1:13" ht="15.75" x14ac:dyDescent="0.25">
      <c r="A164" s="43"/>
      <c r="B164" s="23" t="s">
        <v>123</v>
      </c>
      <c r="C164" s="50">
        <f>SUM(C158:C161)</f>
        <v>5202000</v>
      </c>
      <c r="D164" s="50">
        <f>SUM(D158:D161)</f>
        <v>868700</v>
      </c>
      <c r="E164" s="50">
        <f>SUM(E159:E163)</f>
        <v>1600000</v>
      </c>
      <c r="F164" s="51">
        <v>640000</v>
      </c>
      <c r="G164" s="51">
        <f>SUM(G158:G163)</f>
        <v>7030700</v>
      </c>
      <c r="H164" s="50"/>
      <c r="I164" s="51"/>
      <c r="J164" s="51"/>
      <c r="K164" s="51"/>
      <c r="L164" s="50"/>
      <c r="M164" s="51"/>
    </row>
    <row r="165" spans="1:13" ht="15.75" x14ac:dyDescent="0.25">
      <c r="A165" s="8" t="s">
        <v>124</v>
      </c>
      <c r="B165" s="33" t="s">
        <v>125</v>
      </c>
      <c r="C165" s="47">
        <v>16961249</v>
      </c>
      <c r="D165" s="47">
        <v>2825900</v>
      </c>
      <c r="E165" s="15"/>
      <c r="F165" s="15">
        <v>5400000</v>
      </c>
      <c r="G165" s="15">
        <v>14387149</v>
      </c>
      <c r="H165" s="11"/>
      <c r="I165" s="17"/>
      <c r="J165" s="17"/>
      <c r="K165" s="17"/>
      <c r="L165" s="11"/>
      <c r="M165" s="13"/>
    </row>
    <row r="166" spans="1:13" ht="15.75" x14ac:dyDescent="0.25">
      <c r="A166" s="8"/>
      <c r="B166" s="9" t="s">
        <v>237</v>
      </c>
      <c r="C166" s="15"/>
      <c r="D166" s="15"/>
      <c r="E166" s="12">
        <v>1000000</v>
      </c>
      <c r="F166" s="15">
        <v>200000</v>
      </c>
      <c r="G166" s="15">
        <v>800000</v>
      </c>
      <c r="H166" s="44"/>
      <c r="I166" s="15"/>
      <c r="J166" s="17"/>
      <c r="K166" s="17"/>
      <c r="L166" s="44"/>
      <c r="M166" s="13"/>
    </row>
    <row r="167" spans="1:13" ht="15.75" x14ac:dyDescent="0.25">
      <c r="A167" s="8"/>
      <c r="B167" s="9" t="s">
        <v>127</v>
      </c>
      <c r="C167" s="15"/>
      <c r="D167" s="15"/>
      <c r="E167" s="12">
        <v>500000</v>
      </c>
      <c r="F167" s="15">
        <v>100000</v>
      </c>
      <c r="G167" s="15">
        <v>400000</v>
      </c>
      <c r="H167" s="44"/>
      <c r="I167" s="15"/>
      <c r="J167" s="17"/>
      <c r="K167" s="17"/>
      <c r="L167" s="44"/>
      <c r="M167" s="13"/>
    </row>
    <row r="168" spans="1:13" ht="15.75" x14ac:dyDescent="0.25">
      <c r="A168" s="8"/>
      <c r="B168" s="9" t="s">
        <v>128</v>
      </c>
      <c r="C168" s="54"/>
      <c r="D168" s="54"/>
      <c r="E168" s="54">
        <v>20000000</v>
      </c>
      <c r="F168" s="15">
        <v>4000000</v>
      </c>
      <c r="G168" s="15">
        <v>16000000</v>
      </c>
      <c r="H168" s="55"/>
      <c r="I168" s="54"/>
      <c r="J168" s="54"/>
      <c r="K168" s="54"/>
      <c r="L168" s="55"/>
      <c r="M168" s="13"/>
    </row>
    <row r="169" spans="1:13" ht="15.75" x14ac:dyDescent="0.25">
      <c r="A169" s="8"/>
      <c r="B169" s="9" t="s">
        <v>239</v>
      </c>
      <c r="C169" s="54"/>
      <c r="D169" s="54"/>
      <c r="E169" s="54">
        <v>720461</v>
      </c>
      <c r="F169" s="15"/>
      <c r="G169" s="15">
        <v>720461</v>
      </c>
      <c r="H169" s="55"/>
      <c r="I169" s="54"/>
      <c r="J169" s="54"/>
      <c r="K169" s="54"/>
      <c r="L169" s="55"/>
      <c r="M169" s="13"/>
    </row>
    <row r="170" spans="1:13" ht="15.75" x14ac:dyDescent="0.25">
      <c r="A170" s="8"/>
      <c r="B170" s="9" t="s">
        <v>129</v>
      </c>
      <c r="C170" s="54"/>
      <c r="D170" s="54"/>
      <c r="E170" s="54">
        <v>1000000</v>
      </c>
      <c r="F170" s="15"/>
      <c r="G170" s="15">
        <v>1000000</v>
      </c>
      <c r="H170" s="55"/>
      <c r="I170" s="54"/>
      <c r="J170" s="54"/>
      <c r="K170" s="54"/>
      <c r="L170" s="55"/>
      <c r="M170" s="13"/>
    </row>
    <row r="171" spans="1:13" ht="15.75" x14ac:dyDescent="0.25">
      <c r="A171" s="8"/>
      <c r="B171" s="90" t="s">
        <v>238</v>
      </c>
      <c r="C171" s="54"/>
      <c r="D171" s="54"/>
      <c r="E171" s="54">
        <v>0</v>
      </c>
      <c r="F171" s="15"/>
      <c r="G171" s="15"/>
      <c r="H171" s="55">
        <v>219268</v>
      </c>
      <c r="I171" s="54"/>
      <c r="J171" s="54"/>
      <c r="K171" s="54"/>
      <c r="L171" s="173">
        <v>219268</v>
      </c>
      <c r="M171" s="13"/>
    </row>
    <row r="172" spans="1:13" ht="15.75" x14ac:dyDescent="0.25">
      <c r="A172" s="18"/>
      <c r="B172" s="19" t="s">
        <v>244</v>
      </c>
      <c r="C172" s="20"/>
      <c r="D172" s="20"/>
      <c r="E172" s="20"/>
      <c r="F172" s="20"/>
      <c r="G172" s="20"/>
      <c r="H172" s="56"/>
      <c r="I172" s="20"/>
      <c r="J172" s="20"/>
      <c r="K172" s="20"/>
      <c r="L172" s="56">
        <v>1165200</v>
      </c>
      <c r="M172" s="22"/>
    </row>
    <row r="173" spans="1:13" ht="15.75" x14ac:dyDescent="0.25">
      <c r="A173" s="43"/>
      <c r="B173" s="23" t="s">
        <v>132</v>
      </c>
      <c r="C173" s="24">
        <f>SUM(C165:C171)</f>
        <v>16961249</v>
      </c>
      <c r="D173" s="24">
        <f>SUM(D165:D171)</f>
        <v>2825900</v>
      </c>
      <c r="E173" s="24">
        <f>SUM(E165:E171)</f>
        <v>23220461</v>
      </c>
      <c r="F173" s="51">
        <f>SUM(F165:F171)</f>
        <v>9700000</v>
      </c>
      <c r="G173" s="51">
        <f>SUM(G165:G171)</f>
        <v>33307610</v>
      </c>
      <c r="H173" s="24">
        <f>SUM(H171:H172)</f>
        <v>219268</v>
      </c>
      <c r="I173" s="51"/>
      <c r="J173" s="51"/>
      <c r="K173" s="51"/>
      <c r="L173" s="24">
        <f>SUM(L165:L172)</f>
        <v>1384468</v>
      </c>
      <c r="M173" s="51"/>
    </row>
    <row r="174" spans="1:13" ht="15.75" x14ac:dyDescent="0.25">
      <c r="A174" s="9"/>
      <c r="B174" s="33" t="s">
        <v>133</v>
      </c>
      <c r="C174" s="15"/>
      <c r="D174" s="15"/>
      <c r="E174" s="15"/>
      <c r="F174" s="15" t="s">
        <v>83</v>
      </c>
      <c r="G174" s="15"/>
      <c r="H174" s="26"/>
      <c r="I174" s="17"/>
      <c r="J174" s="17"/>
      <c r="K174" s="17"/>
      <c r="L174" s="26"/>
      <c r="M174" s="13"/>
    </row>
    <row r="175" spans="1:13" ht="15.75" x14ac:dyDescent="0.25">
      <c r="A175" s="8" t="s">
        <v>134</v>
      </c>
      <c r="B175" s="9" t="s">
        <v>135</v>
      </c>
      <c r="C175" s="15"/>
      <c r="D175" s="15"/>
      <c r="E175" s="15">
        <v>12000000</v>
      </c>
      <c r="F175" s="15">
        <f>E175*40%</f>
        <v>4800000</v>
      </c>
      <c r="G175" s="15">
        <v>7200000</v>
      </c>
      <c r="H175" s="26"/>
      <c r="I175" s="15"/>
      <c r="J175" s="17"/>
      <c r="K175" s="17"/>
      <c r="L175" s="26"/>
      <c r="M175" s="13"/>
    </row>
    <row r="176" spans="1:13" ht="15.75" x14ac:dyDescent="0.25">
      <c r="A176" s="8" t="s">
        <v>134</v>
      </c>
      <c r="B176" s="9" t="s">
        <v>136</v>
      </c>
      <c r="C176" s="15"/>
      <c r="D176" s="15"/>
      <c r="E176" s="15">
        <v>1200000</v>
      </c>
      <c r="F176" s="15">
        <f>E176*40%</f>
        <v>480000</v>
      </c>
      <c r="G176" s="15">
        <v>720000</v>
      </c>
      <c r="H176" s="26"/>
      <c r="I176" s="15"/>
      <c r="J176" s="17"/>
      <c r="K176" s="17"/>
      <c r="L176" s="26"/>
      <c r="M176" s="13"/>
    </row>
    <row r="177" spans="1:13" ht="15.75" x14ac:dyDescent="0.25">
      <c r="A177" s="8"/>
      <c r="B177" s="9" t="s">
        <v>27</v>
      </c>
      <c r="C177" s="15"/>
      <c r="D177" s="15"/>
      <c r="E177" s="15"/>
      <c r="F177" s="15"/>
      <c r="G177" s="15"/>
      <c r="H177" s="26"/>
      <c r="I177" s="15"/>
      <c r="J177" s="17"/>
      <c r="K177" s="17"/>
      <c r="L177" s="26"/>
      <c r="M177" s="13"/>
    </row>
    <row r="178" spans="1:13" ht="15.75" x14ac:dyDescent="0.25">
      <c r="A178" s="23"/>
      <c r="B178" s="23" t="s">
        <v>137</v>
      </c>
      <c r="C178" s="51">
        <f>C174+C175+C176+C177</f>
        <v>0</v>
      </c>
      <c r="D178" s="51">
        <f>D174+D175+D176+D177</f>
        <v>0</v>
      </c>
      <c r="E178" s="51">
        <f>E174+E175+E176+E177</f>
        <v>13200000</v>
      </c>
      <c r="F178" s="51">
        <f>E178-G178</f>
        <v>5280000</v>
      </c>
      <c r="G178" s="51">
        <f>SUM(G175:G177)</f>
        <v>7920000</v>
      </c>
      <c r="H178" s="57"/>
      <c r="I178" s="51"/>
      <c r="J178" s="51"/>
      <c r="K178" s="51"/>
      <c r="L178" s="57"/>
      <c r="M178" s="51"/>
    </row>
    <row r="179" spans="1:13" ht="15.75" x14ac:dyDescent="0.25">
      <c r="A179" s="8" t="s">
        <v>37</v>
      </c>
      <c r="B179" s="9" t="s">
        <v>138</v>
      </c>
      <c r="C179" s="15">
        <f>SUM(C178)</f>
        <v>0</v>
      </c>
      <c r="D179" s="15"/>
      <c r="E179" s="15">
        <v>3000000</v>
      </c>
      <c r="F179" s="15"/>
      <c r="G179" s="15">
        <v>3000000</v>
      </c>
      <c r="H179" s="26"/>
      <c r="I179" s="15"/>
      <c r="J179" s="15"/>
      <c r="K179" s="15"/>
      <c r="L179" s="26"/>
      <c r="M179" s="13"/>
    </row>
    <row r="180" spans="1:13" ht="15.75" x14ac:dyDescent="0.25">
      <c r="A180" s="91">
        <v>10910</v>
      </c>
      <c r="B180" s="9" t="s">
        <v>242</v>
      </c>
      <c r="C180" s="15"/>
      <c r="D180" s="15"/>
      <c r="E180" s="15">
        <v>1520000</v>
      </c>
      <c r="F180" s="15"/>
      <c r="G180" s="15">
        <v>1520000</v>
      </c>
      <c r="H180" s="26"/>
      <c r="I180" s="15"/>
      <c r="J180" s="15"/>
      <c r="K180" s="15"/>
      <c r="L180" s="26"/>
      <c r="M180" s="13"/>
    </row>
    <row r="181" spans="1:13" ht="15.75" x14ac:dyDescent="0.25">
      <c r="A181" s="8" t="s">
        <v>139</v>
      </c>
      <c r="B181" s="9" t="s">
        <v>140</v>
      </c>
      <c r="C181" s="15">
        <f>SUM(C179)</f>
        <v>0</v>
      </c>
      <c r="D181" s="15"/>
      <c r="E181" s="15">
        <v>2000000</v>
      </c>
      <c r="F181" s="15"/>
      <c r="G181" s="15">
        <v>2000000</v>
      </c>
      <c r="H181" s="26"/>
      <c r="I181" s="15"/>
      <c r="J181" s="15"/>
      <c r="K181" s="15"/>
      <c r="L181" s="26"/>
      <c r="M181" s="13"/>
    </row>
    <row r="182" spans="1:13" ht="15.75" x14ac:dyDescent="0.25">
      <c r="A182" s="8" t="s">
        <v>139</v>
      </c>
      <c r="B182" s="9" t="s">
        <v>141</v>
      </c>
      <c r="C182" s="15">
        <f>SUM(C181)</f>
        <v>0</v>
      </c>
      <c r="D182" s="15"/>
      <c r="E182" s="15">
        <v>2000000</v>
      </c>
      <c r="F182" s="15"/>
      <c r="G182" s="15">
        <v>2000000</v>
      </c>
      <c r="H182" s="26"/>
      <c r="I182" s="15"/>
      <c r="J182" s="15"/>
      <c r="K182" s="15"/>
      <c r="L182" s="26"/>
      <c r="M182" s="13"/>
    </row>
    <row r="183" spans="1:13" ht="15.75" x14ac:dyDescent="0.25">
      <c r="A183" s="9"/>
      <c r="B183" s="9"/>
      <c r="C183" s="15">
        <f>SUM(C182)</f>
        <v>0</v>
      </c>
      <c r="D183" s="15"/>
      <c r="E183" s="15"/>
      <c r="F183" s="15"/>
      <c r="G183" s="15"/>
      <c r="H183" s="26"/>
      <c r="I183" s="15"/>
      <c r="J183" s="15"/>
      <c r="K183" s="15"/>
      <c r="L183" s="26"/>
      <c r="M183" s="13"/>
    </row>
    <row r="184" spans="1:13" ht="15.75" x14ac:dyDescent="0.25">
      <c r="A184" s="28"/>
      <c r="B184" s="28" t="s">
        <v>12</v>
      </c>
      <c r="C184" s="24">
        <f>SUM(C183)</f>
        <v>0</v>
      </c>
      <c r="D184" s="24">
        <f>SUM(D183)</f>
        <v>0</v>
      </c>
      <c r="E184" s="24">
        <f>SUM(E179:E183)</f>
        <v>8520000</v>
      </c>
      <c r="F184" s="24"/>
      <c r="G184" s="24">
        <f>SUM(G179:G183)</f>
        <v>8520000</v>
      </c>
      <c r="H184" s="58"/>
      <c r="I184" s="24"/>
      <c r="J184" s="24"/>
      <c r="K184" s="24"/>
      <c r="L184" s="58"/>
      <c r="M184" s="24"/>
    </row>
    <row r="185" spans="1:13" ht="15.75" x14ac:dyDescent="0.25">
      <c r="A185" s="59"/>
      <c r="B185" s="59" t="s">
        <v>142</v>
      </c>
      <c r="C185" s="60">
        <f t="shared" ref="C185:L185" si="10">C184+C178+C173+C164+C157+C150+C146+C104+C83+C70+C65+C58+C42+C33</f>
        <v>202375673</v>
      </c>
      <c r="D185" s="60">
        <f t="shared" si="10"/>
        <v>33737015</v>
      </c>
      <c r="E185" s="60">
        <f t="shared" si="10"/>
        <v>121391250</v>
      </c>
      <c r="F185" s="60">
        <f t="shared" si="10"/>
        <v>72302043</v>
      </c>
      <c r="G185" s="60">
        <f t="shared" si="10"/>
        <v>285201895</v>
      </c>
      <c r="H185" s="60">
        <f t="shared" si="10"/>
        <v>154844949</v>
      </c>
      <c r="I185" s="60">
        <f t="shared" si="10"/>
        <v>0</v>
      </c>
      <c r="J185" s="60">
        <f t="shared" si="10"/>
        <v>0</v>
      </c>
      <c r="K185" s="60">
        <f t="shared" si="10"/>
        <v>0</v>
      </c>
      <c r="L185" s="60">
        <f t="shared" si="10"/>
        <v>154844949</v>
      </c>
      <c r="M185" s="60"/>
    </row>
    <row r="186" spans="1:13" ht="15.75" x14ac:dyDescent="0.25">
      <c r="A186" s="61"/>
      <c r="B186" s="62" t="s">
        <v>143</v>
      </c>
      <c r="C186" s="63"/>
      <c r="D186" s="64"/>
      <c r="E186" s="65"/>
      <c r="F186" s="66"/>
      <c r="G186" s="66"/>
      <c r="H186" s="66"/>
      <c r="I186" s="66"/>
      <c r="J186" s="66"/>
      <c r="K186" s="66"/>
      <c r="L186" s="66"/>
      <c r="M186" s="66"/>
    </row>
    <row r="188" spans="1:13" x14ac:dyDescent="0.25">
      <c r="E188" s="81"/>
      <c r="H188" s="221"/>
    </row>
    <row r="189" spans="1:13" ht="18.75" x14ac:dyDescent="0.3">
      <c r="B189" s="228" t="s">
        <v>395</v>
      </c>
      <c r="C189" s="228"/>
      <c r="D189" s="228"/>
      <c r="G189" s="5" t="s">
        <v>397</v>
      </c>
    </row>
    <row r="190" spans="1:13" ht="18.75" x14ac:dyDescent="0.3">
      <c r="B190" s="228" t="s">
        <v>212</v>
      </c>
      <c r="C190" s="228"/>
      <c r="D190" s="228"/>
      <c r="G190" s="5" t="s">
        <v>396</v>
      </c>
      <c r="H190" s="81"/>
      <c r="K190" s="81"/>
    </row>
    <row r="191" spans="1:13" x14ac:dyDescent="0.25">
      <c r="H191" s="81"/>
      <c r="K191" s="81"/>
    </row>
    <row r="192" spans="1:13" x14ac:dyDescent="0.25">
      <c r="K192" s="81"/>
    </row>
    <row r="193" spans="3:9" x14ac:dyDescent="0.25">
      <c r="H193" s="81"/>
      <c r="I193" s="81"/>
    </row>
    <row r="194" spans="3:9" x14ac:dyDescent="0.25">
      <c r="C194" s="81"/>
      <c r="D194" s="81"/>
      <c r="E194" s="81"/>
    </row>
    <row r="195" spans="3:9" x14ac:dyDescent="0.25">
      <c r="C195" s="81"/>
      <c r="E195" s="81"/>
    </row>
    <row r="199" spans="3:9" x14ac:dyDescent="0.25">
      <c r="D199" s="81"/>
    </row>
  </sheetData>
  <mergeCells count="11">
    <mergeCell ref="B189:D189"/>
    <mergeCell ref="B190:D190"/>
    <mergeCell ref="I16:I17"/>
    <mergeCell ref="J16:J17"/>
    <mergeCell ref="K16:K17"/>
    <mergeCell ref="M16:M17"/>
    <mergeCell ref="A16:A17"/>
    <mergeCell ref="B16:B17"/>
    <mergeCell ref="C16:C17"/>
    <mergeCell ref="D16:D17"/>
    <mergeCell ref="E16:E17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"/>
  <sheetViews>
    <sheetView topLeftCell="A83" workbookViewId="0">
      <selection activeCell="A79" sqref="A79:K115"/>
    </sheetView>
  </sheetViews>
  <sheetFormatPr defaultRowHeight="15" x14ac:dyDescent="0.25"/>
  <cols>
    <col min="1" max="1" width="8" customWidth="1"/>
    <col min="2" max="2" width="8.140625" customWidth="1"/>
    <col min="3" max="3" width="9.28515625" customWidth="1"/>
    <col min="4" max="4" width="13.5703125" customWidth="1"/>
    <col min="5" max="5" width="6.5703125" customWidth="1"/>
    <col min="6" max="6" width="9.28515625" customWidth="1"/>
    <col min="7" max="7" width="11.28515625" customWidth="1"/>
    <col min="8" max="8" width="7.28515625" customWidth="1"/>
    <col min="9" max="9" width="13.5703125" customWidth="1"/>
    <col min="10" max="10" width="28.28515625" customWidth="1"/>
    <col min="11" max="11" width="13.28515625" customWidth="1"/>
  </cols>
  <sheetData>
    <row r="1" spans="1:11" ht="18.75" x14ac:dyDescent="0.3">
      <c r="A1" s="67" t="s">
        <v>144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1" ht="16.5" thickBot="1" x14ac:dyDescent="0.3">
      <c r="I2" s="68" t="s">
        <v>145</v>
      </c>
    </row>
    <row r="3" spans="1:11" ht="15.75" x14ac:dyDescent="0.25">
      <c r="A3" s="69" t="s">
        <v>146</v>
      </c>
      <c r="B3" s="69" t="s">
        <v>147</v>
      </c>
      <c r="C3" s="69" t="s">
        <v>148</v>
      </c>
      <c r="D3" s="69" t="s">
        <v>149</v>
      </c>
      <c r="E3" s="69" t="s">
        <v>150</v>
      </c>
      <c r="F3" s="69" t="s">
        <v>151</v>
      </c>
      <c r="G3" s="69" t="s">
        <v>152</v>
      </c>
      <c r="H3" s="69" t="s">
        <v>153</v>
      </c>
      <c r="I3" s="69" t="s">
        <v>154</v>
      </c>
      <c r="J3" s="70" t="s">
        <v>155</v>
      </c>
      <c r="K3" s="71" t="s">
        <v>156</v>
      </c>
    </row>
    <row r="4" spans="1:11" ht="15.75" x14ac:dyDescent="0.25">
      <c r="A4" s="72" t="s">
        <v>157</v>
      </c>
      <c r="B4" s="72" t="s">
        <v>158</v>
      </c>
      <c r="C4" s="72" t="s">
        <v>159</v>
      </c>
      <c r="D4" s="72" t="s">
        <v>160</v>
      </c>
      <c r="E4" s="72"/>
      <c r="F4" s="72"/>
      <c r="G4" s="72" t="s">
        <v>161</v>
      </c>
      <c r="H4" s="72" t="s">
        <v>162</v>
      </c>
      <c r="I4" s="72"/>
      <c r="J4" s="73" t="s">
        <v>163</v>
      </c>
      <c r="K4" s="74" t="s">
        <v>164</v>
      </c>
    </row>
    <row r="5" spans="1:11" x14ac:dyDescent="0.25">
      <c r="A5" s="75">
        <v>132</v>
      </c>
      <c r="B5" s="75">
        <v>0</v>
      </c>
      <c r="C5" s="75">
        <v>2132001</v>
      </c>
      <c r="D5" s="76" t="s">
        <v>165</v>
      </c>
      <c r="E5" s="75">
        <v>1</v>
      </c>
      <c r="F5" s="75">
        <v>9120</v>
      </c>
      <c r="G5" s="75">
        <v>2310000</v>
      </c>
      <c r="H5" s="75">
        <v>625</v>
      </c>
      <c r="I5" s="77">
        <v>1000000</v>
      </c>
      <c r="J5" s="76" t="s">
        <v>28</v>
      </c>
      <c r="K5" s="76" t="s">
        <v>166</v>
      </c>
    </row>
    <row r="6" spans="1:11" x14ac:dyDescent="0.25">
      <c r="A6" s="75">
        <v>132</v>
      </c>
      <c r="B6" s="75">
        <v>0</v>
      </c>
      <c r="C6" s="75">
        <v>2132001</v>
      </c>
      <c r="D6" s="76" t="s">
        <v>165</v>
      </c>
      <c r="E6" s="75">
        <v>1</v>
      </c>
      <c r="F6" s="75">
        <v>9120</v>
      </c>
      <c r="G6" s="75">
        <v>2310000</v>
      </c>
      <c r="H6" s="75">
        <v>625</v>
      </c>
      <c r="I6" s="77">
        <v>941600</v>
      </c>
      <c r="J6" s="76" t="s">
        <v>167</v>
      </c>
      <c r="K6" s="76" t="s">
        <v>166</v>
      </c>
    </row>
    <row r="7" spans="1:11" x14ac:dyDescent="0.25">
      <c r="A7" s="75">
        <v>132</v>
      </c>
      <c r="B7" s="75">
        <v>0</v>
      </c>
      <c r="C7" s="75">
        <v>2132001</v>
      </c>
      <c r="D7" s="76" t="s">
        <v>165</v>
      </c>
      <c r="E7" s="75">
        <v>1</v>
      </c>
      <c r="F7" s="75">
        <v>9120</v>
      </c>
      <c r="G7" s="75">
        <v>2310000</v>
      </c>
      <c r="H7" s="75">
        <v>625</v>
      </c>
      <c r="I7" s="77">
        <v>18400</v>
      </c>
      <c r="J7" s="76" t="s">
        <v>168</v>
      </c>
      <c r="K7" s="76" t="s">
        <v>166</v>
      </c>
    </row>
    <row r="8" spans="1:11" x14ac:dyDescent="0.25">
      <c r="A8" s="75">
        <v>132</v>
      </c>
      <c r="B8" s="75">
        <v>0</v>
      </c>
      <c r="C8" s="75">
        <v>2132001</v>
      </c>
      <c r="D8" s="76" t="s">
        <v>165</v>
      </c>
      <c r="E8" s="75">
        <v>1</v>
      </c>
      <c r="F8" s="75">
        <v>9120</v>
      </c>
      <c r="G8" s="75">
        <v>2310000</v>
      </c>
      <c r="H8" s="75">
        <v>625</v>
      </c>
      <c r="I8" s="77">
        <v>500000</v>
      </c>
      <c r="J8" s="76" t="s">
        <v>30</v>
      </c>
      <c r="K8" s="76" t="s">
        <v>166</v>
      </c>
    </row>
    <row r="9" spans="1:11" x14ac:dyDescent="0.25">
      <c r="A9" s="75">
        <v>132</v>
      </c>
      <c r="B9" s="75">
        <v>0</v>
      </c>
      <c r="C9" s="75">
        <v>2132001</v>
      </c>
      <c r="D9" s="76" t="s">
        <v>165</v>
      </c>
      <c r="E9" s="75">
        <v>1</v>
      </c>
      <c r="F9" s="75">
        <v>9120</v>
      </c>
      <c r="G9" s="75">
        <v>2310000</v>
      </c>
      <c r="H9" s="75">
        <v>625</v>
      </c>
      <c r="I9" s="77">
        <v>22000</v>
      </c>
      <c r="J9" s="76" t="s">
        <v>169</v>
      </c>
      <c r="K9" s="76" t="s">
        <v>166</v>
      </c>
    </row>
    <row r="10" spans="1:11" x14ac:dyDescent="0.25">
      <c r="A10" s="75">
        <v>132</v>
      </c>
      <c r="B10" s="75">
        <v>0</v>
      </c>
      <c r="C10" s="75">
        <v>2132001</v>
      </c>
      <c r="D10" s="76" t="s">
        <v>165</v>
      </c>
      <c r="E10" s="75">
        <v>1</v>
      </c>
      <c r="F10" s="75">
        <v>9120</v>
      </c>
      <c r="G10" s="75">
        <v>2310000</v>
      </c>
      <c r="H10" s="75">
        <v>625</v>
      </c>
      <c r="I10" s="77">
        <v>308000</v>
      </c>
      <c r="J10" s="76" t="s">
        <v>170</v>
      </c>
      <c r="K10" s="76" t="s">
        <v>166</v>
      </c>
    </row>
    <row r="11" spans="1:11" x14ac:dyDescent="0.25">
      <c r="A11" s="75">
        <v>132</v>
      </c>
      <c r="B11" s="75">
        <v>0</v>
      </c>
      <c r="C11" s="75">
        <v>2132001</v>
      </c>
      <c r="D11" s="76" t="s">
        <v>165</v>
      </c>
      <c r="E11" s="75">
        <v>1</v>
      </c>
      <c r="F11" s="75">
        <v>9120</v>
      </c>
      <c r="G11" s="75">
        <v>2310000</v>
      </c>
      <c r="H11" s="75">
        <v>625</v>
      </c>
      <c r="I11" s="77">
        <v>30570</v>
      </c>
      <c r="J11" s="76" t="s">
        <v>171</v>
      </c>
      <c r="K11" s="76" t="s">
        <v>166</v>
      </c>
    </row>
    <row r="12" spans="1:11" ht="18.75" x14ac:dyDescent="0.3">
      <c r="A12" s="230" t="s">
        <v>172</v>
      </c>
      <c r="B12" s="230"/>
      <c r="C12" s="78"/>
      <c r="D12" s="2"/>
      <c r="E12" s="78"/>
      <c r="F12" s="78"/>
      <c r="G12" s="78"/>
      <c r="H12" s="78"/>
      <c r="I12" s="79">
        <v>2820570</v>
      </c>
      <c r="J12" s="2"/>
      <c r="K12" s="2"/>
    </row>
    <row r="13" spans="1:11" x14ac:dyDescent="0.25">
      <c r="A13" s="75">
        <v>132</v>
      </c>
      <c r="B13" s="75">
        <v>0</v>
      </c>
      <c r="C13" s="75">
        <v>2132001</v>
      </c>
      <c r="D13" s="76" t="s">
        <v>165</v>
      </c>
      <c r="E13" s="75">
        <v>1</v>
      </c>
      <c r="F13" s="75">
        <v>6330</v>
      </c>
      <c r="G13" s="75">
        <v>2310000</v>
      </c>
      <c r="H13" s="75">
        <v>625</v>
      </c>
      <c r="I13" s="77">
        <v>64801</v>
      </c>
      <c r="J13" s="76" t="s">
        <v>173</v>
      </c>
      <c r="K13" s="76" t="s">
        <v>166</v>
      </c>
    </row>
    <row r="14" spans="1:11" ht="18.75" x14ac:dyDescent="0.3">
      <c r="A14" s="230" t="s">
        <v>172</v>
      </c>
      <c r="B14" s="230"/>
      <c r="C14" s="78"/>
      <c r="D14" s="2"/>
      <c r="E14" s="78"/>
      <c r="F14" s="78"/>
      <c r="G14" s="78"/>
      <c r="H14" s="78"/>
      <c r="I14" s="79">
        <v>64801</v>
      </c>
      <c r="J14" s="2"/>
      <c r="K14" s="2"/>
    </row>
    <row r="15" spans="1:11" x14ac:dyDescent="0.25">
      <c r="A15" s="75">
        <v>132</v>
      </c>
      <c r="B15" s="75">
        <v>0</v>
      </c>
      <c r="C15" s="75">
        <v>2132001</v>
      </c>
      <c r="D15" s="76" t="s">
        <v>165</v>
      </c>
      <c r="E15" s="75">
        <v>1</v>
      </c>
      <c r="F15" s="75">
        <v>9230</v>
      </c>
      <c r="G15" s="75">
        <v>2310000</v>
      </c>
      <c r="H15" s="75">
        <v>625</v>
      </c>
      <c r="I15" s="77">
        <v>3899876</v>
      </c>
      <c r="J15" s="76" t="s">
        <v>28</v>
      </c>
      <c r="K15" s="76" t="s">
        <v>166</v>
      </c>
    </row>
    <row r="16" spans="1:11" x14ac:dyDescent="0.25">
      <c r="A16" s="75">
        <v>132</v>
      </c>
      <c r="B16" s="75">
        <v>0</v>
      </c>
      <c r="C16" s="75">
        <v>2132001</v>
      </c>
      <c r="D16" s="76" t="s">
        <v>165</v>
      </c>
      <c r="E16" s="75">
        <v>1</v>
      </c>
      <c r="F16" s="75">
        <v>9230</v>
      </c>
      <c r="G16" s="75">
        <v>2310000</v>
      </c>
      <c r="H16" s="75">
        <v>625</v>
      </c>
      <c r="I16" s="77">
        <v>92000</v>
      </c>
      <c r="J16" s="76" t="s">
        <v>174</v>
      </c>
      <c r="K16" s="76" t="s">
        <v>166</v>
      </c>
    </row>
    <row r="17" spans="1:11" x14ac:dyDescent="0.25">
      <c r="A17" s="75">
        <v>132</v>
      </c>
      <c r="B17" s="75">
        <v>0</v>
      </c>
      <c r="C17" s="75">
        <v>2132001</v>
      </c>
      <c r="D17" s="76" t="s">
        <v>165</v>
      </c>
      <c r="E17" s="75">
        <v>1</v>
      </c>
      <c r="F17" s="75">
        <v>9230</v>
      </c>
      <c r="G17" s="75">
        <v>2310000</v>
      </c>
      <c r="H17" s="75">
        <v>625</v>
      </c>
      <c r="I17" s="77">
        <v>8124</v>
      </c>
      <c r="J17" s="76" t="s">
        <v>175</v>
      </c>
      <c r="K17" s="76" t="s">
        <v>166</v>
      </c>
    </row>
    <row r="18" spans="1:11" ht="18.75" x14ac:dyDescent="0.3">
      <c r="A18" s="230" t="s">
        <v>172</v>
      </c>
      <c r="B18" s="230"/>
      <c r="C18" s="78"/>
      <c r="D18" s="2"/>
      <c r="E18" s="78"/>
      <c r="F18" s="78"/>
      <c r="G18" s="78"/>
      <c r="H18" s="78"/>
      <c r="I18" s="79">
        <v>4000000</v>
      </c>
      <c r="J18" s="2"/>
      <c r="K18" s="2"/>
    </row>
    <row r="19" spans="1:11" x14ac:dyDescent="0.25">
      <c r="A19" s="75">
        <v>132</v>
      </c>
      <c r="B19" s="75">
        <v>0</v>
      </c>
      <c r="C19" s="75">
        <v>2132001</v>
      </c>
      <c r="D19" s="76" t="s">
        <v>165</v>
      </c>
      <c r="E19" s="75">
        <v>1</v>
      </c>
      <c r="F19" s="75">
        <v>4530</v>
      </c>
      <c r="G19" s="75">
        <v>2310000</v>
      </c>
      <c r="H19" s="75">
        <v>625</v>
      </c>
      <c r="I19" s="77">
        <v>1970300</v>
      </c>
      <c r="J19" s="76" t="s">
        <v>176</v>
      </c>
      <c r="K19" s="76" t="s">
        <v>166</v>
      </c>
    </row>
    <row r="20" spans="1:11" x14ac:dyDescent="0.25">
      <c r="A20" s="75">
        <v>132</v>
      </c>
      <c r="B20" s="75">
        <v>0</v>
      </c>
      <c r="C20" s="75">
        <v>2132001</v>
      </c>
      <c r="D20" s="76" t="s">
        <v>165</v>
      </c>
      <c r="E20" s="75">
        <v>1</v>
      </c>
      <c r="F20" s="75">
        <v>4530</v>
      </c>
      <c r="G20" s="75">
        <v>2310000</v>
      </c>
      <c r="H20" s="75">
        <v>625</v>
      </c>
      <c r="I20" s="77">
        <v>24750</v>
      </c>
      <c r="J20" s="76" t="s">
        <v>177</v>
      </c>
      <c r="K20" s="76" t="s">
        <v>166</v>
      </c>
    </row>
    <row r="21" spans="1:11" x14ac:dyDescent="0.25">
      <c r="A21" s="75">
        <v>132</v>
      </c>
      <c r="B21" s="75">
        <v>0</v>
      </c>
      <c r="C21" s="75">
        <v>2132001</v>
      </c>
      <c r="D21" s="76" t="s">
        <v>165</v>
      </c>
      <c r="E21" s="75">
        <v>1</v>
      </c>
      <c r="F21" s="75">
        <v>4530</v>
      </c>
      <c r="G21" s="75">
        <v>2310000</v>
      </c>
      <c r="H21" s="75">
        <v>625</v>
      </c>
      <c r="I21" s="77">
        <v>4950</v>
      </c>
      <c r="J21" s="76" t="s">
        <v>178</v>
      </c>
      <c r="K21" s="76" t="s">
        <v>166</v>
      </c>
    </row>
    <row r="22" spans="1:11" x14ac:dyDescent="0.25">
      <c r="A22" s="75">
        <v>132</v>
      </c>
      <c r="B22" s="75">
        <v>0</v>
      </c>
      <c r="C22" s="75">
        <v>2132001</v>
      </c>
      <c r="D22" s="76" t="s">
        <v>165</v>
      </c>
      <c r="E22" s="75">
        <v>1</v>
      </c>
      <c r="F22" s="75">
        <v>4530</v>
      </c>
      <c r="G22" s="75">
        <v>2310000</v>
      </c>
      <c r="H22" s="75">
        <v>625</v>
      </c>
      <c r="I22" s="77">
        <v>13025942</v>
      </c>
      <c r="J22" s="76" t="s">
        <v>63</v>
      </c>
      <c r="K22" s="76" t="s">
        <v>166</v>
      </c>
    </row>
    <row r="23" spans="1:11" x14ac:dyDescent="0.25">
      <c r="A23" s="75">
        <v>132</v>
      </c>
      <c r="B23" s="75">
        <v>0</v>
      </c>
      <c r="C23" s="75">
        <v>2132001</v>
      </c>
      <c r="D23" s="76" t="s">
        <v>165</v>
      </c>
      <c r="E23" s="75">
        <v>1</v>
      </c>
      <c r="F23" s="75">
        <v>4530</v>
      </c>
      <c r="G23" s="75">
        <v>2310000</v>
      </c>
      <c r="H23" s="75">
        <v>625</v>
      </c>
      <c r="I23" s="77">
        <v>168000</v>
      </c>
      <c r="J23" s="76" t="s">
        <v>179</v>
      </c>
      <c r="K23" s="76" t="s">
        <v>166</v>
      </c>
    </row>
    <row r="24" spans="1:11" x14ac:dyDescent="0.25">
      <c r="A24" s="75">
        <v>132</v>
      </c>
      <c r="B24" s="75">
        <v>0</v>
      </c>
      <c r="C24" s="75">
        <v>2132001</v>
      </c>
      <c r="D24" s="76" t="s">
        <v>165</v>
      </c>
      <c r="E24" s="75">
        <v>1</v>
      </c>
      <c r="F24" s="75">
        <v>4530</v>
      </c>
      <c r="G24" s="75">
        <v>2310000</v>
      </c>
      <c r="H24" s="75">
        <v>625</v>
      </c>
      <c r="I24" s="77">
        <v>33600</v>
      </c>
      <c r="J24" s="76" t="s">
        <v>180</v>
      </c>
      <c r="K24" s="76" t="s">
        <v>166</v>
      </c>
    </row>
    <row r="25" spans="1:11" x14ac:dyDescent="0.25">
      <c r="A25" s="75">
        <v>132</v>
      </c>
      <c r="B25" s="75">
        <v>0</v>
      </c>
      <c r="C25" s="75">
        <v>2132001</v>
      </c>
      <c r="D25" s="76" t="s">
        <v>165</v>
      </c>
      <c r="E25" s="75">
        <v>1</v>
      </c>
      <c r="F25" s="75">
        <v>4530</v>
      </c>
      <c r="G25" s="75">
        <v>2310000</v>
      </c>
      <c r="H25" s="75">
        <v>625</v>
      </c>
      <c r="I25" s="77">
        <v>10848332</v>
      </c>
      <c r="J25" s="76" t="s">
        <v>181</v>
      </c>
      <c r="K25" s="76" t="s">
        <v>166</v>
      </c>
    </row>
    <row r="26" spans="1:11" x14ac:dyDescent="0.25">
      <c r="A26" s="75">
        <v>132</v>
      </c>
      <c r="B26" s="75">
        <v>0</v>
      </c>
      <c r="C26" s="75">
        <v>2132001</v>
      </c>
      <c r="D26" s="76" t="s">
        <v>165</v>
      </c>
      <c r="E26" s="75">
        <v>1</v>
      </c>
      <c r="F26" s="75">
        <v>4530</v>
      </c>
      <c r="G26" s="75">
        <v>2310000</v>
      </c>
      <c r="H26" s="75">
        <v>625</v>
      </c>
      <c r="I26" s="77">
        <v>126390</v>
      </c>
      <c r="J26" s="76" t="s">
        <v>182</v>
      </c>
      <c r="K26" s="76" t="s">
        <v>166</v>
      </c>
    </row>
    <row r="27" spans="1:11" x14ac:dyDescent="0.25">
      <c r="A27" s="75">
        <v>132</v>
      </c>
      <c r="B27" s="75">
        <v>0</v>
      </c>
      <c r="C27" s="75">
        <v>2132001</v>
      </c>
      <c r="D27" s="76" t="s">
        <v>165</v>
      </c>
      <c r="E27" s="75">
        <v>1</v>
      </c>
      <c r="F27" s="75">
        <v>4530</v>
      </c>
      <c r="G27" s="75">
        <v>2310000</v>
      </c>
      <c r="H27" s="75">
        <v>625</v>
      </c>
      <c r="I27" s="77">
        <v>25278</v>
      </c>
      <c r="J27" s="76" t="s">
        <v>183</v>
      </c>
      <c r="K27" s="76" t="s">
        <v>166</v>
      </c>
    </row>
    <row r="28" spans="1:11" x14ac:dyDescent="0.25">
      <c r="A28" s="75">
        <v>132</v>
      </c>
      <c r="B28" s="75">
        <v>0</v>
      </c>
      <c r="C28" s="75">
        <v>2132001</v>
      </c>
      <c r="D28" s="76" t="s">
        <v>165</v>
      </c>
      <c r="E28" s="75">
        <v>1</v>
      </c>
      <c r="F28" s="75">
        <v>4530</v>
      </c>
      <c r="G28" s="75">
        <v>2310000</v>
      </c>
      <c r="H28" s="75">
        <v>625</v>
      </c>
      <c r="I28" s="77">
        <v>6405230</v>
      </c>
      <c r="J28" s="76" t="s">
        <v>184</v>
      </c>
      <c r="K28" s="76" t="s">
        <v>166</v>
      </c>
    </row>
    <row r="29" spans="1:11" x14ac:dyDescent="0.25">
      <c r="A29" s="75">
        <v>132</v>
      </c>
      <c r="B29" s="75">
        <v>0</v>
      </c>
      <c r="C29" s="75">
        <v>2132001</v>
      </c>
      <c r="D29" s="76" t="s">
        <v>165</v>
      </c>
      <c r="E29" s="75">
        <v>1</v>
      </c>
      <c r="F29" s="75">
        <v>4530</v>
      </c>
      <c r="G29" s="75">
        <v>2310000</v>
      </c>
      <c r="H29" s="75">
        <v>625</v>
      </c>
      <c r="I29" s="77">
        <v>78975</v>
      </c>
      <c r="J29" s="76" t="s">
        <v>185</v>
      </c>
      <c r="K29" s="76" t="s">
        <v>166</v>
      </c>
    </row>
    <row r="30" spans="1:11" x14ac:dyDescent="0.25">
      <c r="A30" s="75">
        <v>132</v>
      </c>
      <c r="B30" s="75">
        <v>0</v>
      </c>
      <c r="C30" s="75">
        <v>2132001</v>
      </c>
      <c r="D30" s="76" t="s">
        <v>165</v>
      </c>
      <c r="E30" s="75">
        <v>1</v>
      </c>
      <c r="F30" s="75">
        <v>4530</v>
      </c>
      <c r="G30" s="75">
        <v>2310000</v>
      </c>
      <c r="H30" s="75">
        <v>625</v>
      </c>
      <c r="I30" s="77">
        <v>15795</v>
      </c>
      <c r="J30" s="76" t="s">
        <v>186</v>
      </c>
      <c r="K30" s="76" t="s">
        <v>166</v>
      </c>
    </row>
    <row r="31" spans="1:11" x14ac:dyDescent="0.25">
      <c r="A31" s="75">
        <v>132</v>
      </c>
      <c r="B31" s="75">
        <v>0</v>
      </c>
      <c r="C31" s="75">
        <v>2132001</v>
      </c>
      <c r="D31" s="76" t="s">
        <v>165</v>
      </c>
      <c r="E31" s="75">
        <v>1</v>
      </c>
      <c r="F31" s="75">
        <v>4530</v>
      </c>
      <c r="G31" s="75">
        <v>2310000</v>
      </c>
      <c r="H31" s="75">
        <v>625</v>
      </c>
      <c r="I31" s="77">
        <v>1076000</v>
      </c>
      <c r="J31" s="76" t="s">
        <v>66</v>
      </c>
      <c r="K31" s="76" t="s">
        <v>166</v>
      </c>
    </row>
    <row r="32" spans="1:11" x14ac:dyDescent="0.25">
      <c r="A32" s="75">
        <v>132</v>
      </c>
      <c r="B32" s="75">
        <v>0</v>
      </c>
      <c r="C32" s="75">
        <v>2132001</v>
      </c>
      <c r="D32" s="76" t="s">
        <v>165</v>
      </c>
      <c r="E32" s="75">
        <v>1</v>
      </c>
      <c r="F32" s="75">
        <v>4530</v>
      </c>
      <c r="G32" s="75">
        <v>2310000</v>
      </c>
      <c r="H32" s="75">
        <v>625</v>
      </c>
      <c r="I32" s="77">
        <v>3500000</v>
      </c>
      <c r="J32" s="76" t="s">
        <v>67</v>
      </c>
      <c r="K32" s="76" t="s">
        <v>166</v>
      </c>
    </row>
    <row r="33" spans="1:11" x14ac:dyDescent="0.25">
      <c r="A33" s="75">
        <v>132</v>
      </c>
      <c r="B33" s="75">
        <v>0</v>
      </c>
      <c r="C33" s="75">
        <v>2132001</v>
      </c>
      <c r="D33" s="76" t="s">
        <v>165</v>
      </c>
      <c r="E33" s="75">
        <v>1</v>
      </c>
      <c r="F33" s="75">
        <v>4530</v>
      </c>
      <c r="G33" s="75">
        <v>2310000</v>
      </c>
      <c r="H33" s="75">
        <v>625</v>
      </c>
      <c r="I33" s="77">
        <v>14784000</v>
      </c>
      <c r="J33" s="76" t="s">
        <v>68</v>
      </c>
      <c r="K33" s="76" t="s">
        <v>187</v>
      </c>
    </row>
    <row r="34" spans="1:11" x14ac:dyDescent="0.25">
      <c r="A34" s="75">
        <v>132</v>
      </c>
      <c r="B34" s="75">
        <v>0</v>
      </c>
      <c r="C34" s="75">
        <v>2132001</v>
      </c>
      <c r="D34" s="76" t="s">
        <v>165</v>
      </c>
      <c r="E34" s="75">
        <v>1</v>
      </c>
      <c r="F34" s="75">
        <v>4530</v>
      </c>
      <c r="G34" s="75">
        <v>2310000</v>
      </c>
      <c r="H34" s="75">
        <v>625</v>
      </c>
      <c r="I34" s="77">
        <v>180000</v>
      </c>
      <c r="J34" s="76" t="s">
        <v>188</v>
      </c>
      <c r="K34" s="76" t="s">
        <v>166</v>
      </c>
    </row>
    <row r="35" spans="1:11" x14ac:dyDescent="0.25">
      <c r="A35" s="75">
        <v>132</v>
      </c>
      <c r="B35" s="75">
        <v>0</v>
      </c>
      <c r="C35" s="75">
        <v>2132001</v>
      </c>
      <c r="D35" s="76" t="s">
        <v>165</v>
      </c>
      <c r="E35" s="75">
        <v>1</v>
      </c>
      <c r="F35" s="75">
        <v>4530</v>
      </c>
      <c r="G35" s="75">
        <v>2310000</v>
      </c>
      <c r="H35" s="75">
        <v>625</v>
      </c>
      <c r="I35" s="77">
        <v>36000</v>
      </c>
      <c r="J35" s="76" t="s">
        <v>189</v>
      </c>
      <c r="K35" s="76" t="s">
        <v>166</v>
      </c>
    </row>
    <row r="36" spans="1:11" x14ac:dyDescent="0.25">
      <c r="A36" s="75">
        <v>132</v>
      </c>
      <c r="B36" s="75">
        <v>0</v>
      </c>
      <c r="C36" s="75">
        <v>2132001</v>
      </c>
      <c r="D36" s="76" t="s">
        <v>165</v>
      </c>
      <c r="E36" s="75">
        <v>1</v>
      </c>
      <c r="F36" s="75">
        <v>4530</v>
      </c>
      <c r="G36" s="75">
        <v>2310000</v>
      </c>
      <c r="H36" s="75">
        <v>625</v>
      </c>
      <c r="I36" s="77">
        <v>9687384</v>
      </c>
      <c r="J36" s="76" t="s">
        <v>190</v>
      </c>
      <c r="K36" s="76" t="s">
        <v>187</v>
      </c>
    </row>
    <row r="37" spans="1:11" x14ac:dyDescent="0.25">
      <c r="A37" s="75">
        <v>132</v>
      </c>
      <c r="B37" s="75">
        <v>0</v>
      </c>
      <c r="C37" s="75">
        <v>2132001</v>
      </c>
      <c r="D37" s="76" t="s">
        <v>165</v>
      </c>
      <c r="E37" s="75">
        <v>1</v>
      </c>
      <c r="F37" s="75">
        <v>4530</v>
      </c>
      <c r="G37" s="75">
        <v>2310000</v>
      </c>
      <c r="H37" s="75">
        <v>625</v>
      </c>
      <c r="I37" s="77">
        <v>637620</v>
      </c>
      <c r="J37" s="76" t="s">
        <v>191</v>
      </c>
      <c r="K37" s="76" t="s">
        <v>166</v>
      </c>
    </row>
    <row r="38" spans="1:11" x14ac:dyDescent="0.25">
      <c r="A38" s="75">
        <v>132</v>
      </c>
      <c r="B38" s="75">
        <v>0</v>
      </c>
      <c r="C38" s="75">
        <v>2132001</v>
      </c>
      <c r="D38" s="76" t="s">
        <v>165</v>
      </c>
      <c r="E38" s="75">
        <v>1</v>
      </c>
      <c r="F38" s="75">
        <v>4530</v>
      </c>
      <c r="G38" s="75">
        <v>2310000</v>
      </c>
      <c r="H38" s="75">
        <v>625</v>
      </c>
      <c r="I38" s="77">
        <v>134838</v>
      </c>
      <c r="J38" s="76" t="s">
        <v>192</v>
      </c>
      <c r="K38" s="76" t="s">
        <v>166</v>
      </c>
    </row>
    <row r="39" spans="1:11" x14ac:dyDescent="0.25">
      <c r="A39" s="75">
        <v>132</v>
      </c>
      <c r="B39" s="75">
        <v>0</v>
      </c>
      <c r="C39" s="75">
        <v>2132001</v>
      </c>
      <c r="D39" s="76" t="s">
        <v>165</v>
      </c>
      <c r="E39" s="75">
        <v>1</v>
      </c>
      <c r="F39" s="75">
        <v>4530</v>
      </c>
      <c r="G39" s="75">
        <v>2300000</v>
      </c>
      <c r="H39" s="75">
        <v>625</v>
      </c>
      <c r="I39" s="77">
        <v>15000000</v>
      </c>
      <c r="J39" s="76" t="s">
        <v>193</v>
      </c>
      <c r="K39" s="76" t="s">
        <v>166</v>
      </c>
    </row>
    <row r="40" spans="1:11" x14ac:dyDescent="0.25">
      <c r="A40" s="75">
        <v>132</v>
      </c>
      <c r="B40" s="75">
        <v>0</v>
      </c>
      <c r="C40" s="75">
        <v>2132001</v>
      </c>
      <c r="D40" s="76" t="s">
        <v>165</v>
      </c>
      <c r="E40" s="75">
        <v>1</v>
      </c>
      <c r="F40" s="75">
        <v>4530</v>
      </c>
      <c r="G40" s="75">
        <v>2310000</v>
      </c>
      <c r="H40" s="75">
        <v>625</v>
      </c>
      <c r="I40" s="77">
        <v>34296</v>
      </c>
      <c r="J40" s="76" t="s">
        <v>194</v>
      </c>
      <c r="K40" s="76" t="s">
        <v>166</v>
      </c>
    </row>
    <row r="41" spans="1:11" x14ac:dyDescent="0.25">
      <c r="A41" s="75">
        <v>132</v>
      </c>
      <c r="B41" s="75">
        <v>0</v>
      </c>
      <c r="C41" s="75">
        <v>2132001</v>
      </c>
      <c r="D41" s="76" t="s">
        <v>165</v>
      </c>
      <c r="E41" s="75">
        <v>1</v>
      </c>
      <c r="F41" s="75">
        <v>4530</v>
      </c>
      <c r="G41" s="75">
        <v>2310000</v>
      </c>
      <c r="H41" s="75">
        <v>625</v>
      </c>
      <c r="I41" s="77">
        <v>64200</v>
      </c>
      <c r="J41" s="76" t="s">
        <v>195</v>
      </c>
      <c r="K41" s="76" t="s">
        <v>166</v>
      </c>
    </row>
    <row r="42" spans="1:11" x14ac:dyDescent="0.25">
      <c r="A42" s="75">
        <v>132</v>
      </c>
      <c r="B42" s="75">
        <v>0</v>
      </c>
      <c r="C42" s="75">
        <v>2132001</v>
      </c>
      <c r="D42" s="76" t="s">
        <v>165</v>
      </c>
      <c r="E42" s="75">
        <v>1</v>
      </c>
      <c r="F42" s="75">
        <v>4530</v>
      </c>
      <c r="G42" s="75">
        <v>2310000</v>
      </c>
      <c r="H42" s="75">
        <v>625</v>
      </c>
      <c r="I42" s="77">
        <v>27120</v>
      </c>
      <c r="J42" s="76" t="s">
        <v>196</v>
      </c>
      <c r="K42" s="76" t="s">
        <v>166</v>
      </c>
    </row>
    <row r="43" spans="1:11" x14ac:dyDescent="0.25">
      <c r="A43" s="75">
        <v>132</v>
      </c>
      <c r="B43" s="75">
        <v>0</v>
      </c>
      <c r="C43" s="75">
        <v>2132001</v>
      </c>
      <c r="D43" s="76" t="s">
        <v>165</v>
      </c>
      <c r="E43" s="75">
        <v>1</v>
      </c>
      <c r="F43" s="75">
        <v>4530</v>
      </c>
      <c r="G43" s="75">
        <v>2310000</v>
      </c>
      <c r="H43" s="75">
        <v>625</v>
      </c>
      <c r="I43" s="77">
        <v>3420</v>
      </c>
      <c r="J43" s="76" t="s">
        <v>197</v>
      </c>
      <c r="K43" s="76" t="s">
        <v>166</v>
      </c>
    </row>
    <row r="44" spans="1:11" x14ac:dyDescent="0.25">
      <c r="A44" s="75">
        <v>132</v>
      </c>
      <c r="B44" s="75">
        <v>0</v>
      </c>
      <c r="C44" s="75">
        <v>2132001</v>
      </c>
      <c r="D44" s="76" t="s">
        <v>165</v>
      </c>
      <c r="E44" s="75">
        <v>1</v>
      </c>
      <c r="F44" s="75">
        <v>4530</v>
      </c>
      <c r="G44" s="75">
        <v>2310000</v>
      </c>
      <c r="H44" s="75">
        <v>625</v>
      </c>
      <c r="I44" s="77">
        <v>173256</v>
      </c>
      <c r="J44" s="76" t="s">
        <v>198</v>
      </c>
      <c r="K44" s="76" t="s">
        <v>166</v>
      </c>
    </row>
    <row r="45" spans="1:11" x14ac:dyDescent="0.25">
      <c r="A45" s="75">
        <v>132</v>
      </c>
      <c r="B45" s="75">
        <v>0</v>
      </c>
      <c r="C45" s="75">
        <v>2132001</v>
      </c>
      <c r="D45" s="76" t="s">
        <v>165</v>
      </c>
      <c r="E45" s="75">
        <v>1</v>
      </c>
      <c r="F45" s="75">
        <v>4530</v>
      </c>
      <c r="G45" s="75">
        <v>2310000</v>
      </c>
      <c r="H45" s="75">
        <v>625</v>
      </c>
      <c r="I45" s="77">
        <v>28560</v>
      </c>
      <c r="J45" s="76" t="s">
        <v>199</v>
      </c>
      <c r="K45" s="76" t="s">
        <v>166</v>
      </c>
    </row>
    <row r="46" spans="1:11" x14ac:dyDescent="0.25">
      <c r="A46" s="75">
        <v>132</v>
      </c>
      <c r="B46" s="75">
        <v>0</v>
      </c>
      <c r="C46" s="75">
        <v>2132001</v>
      </c>
      <c r="D46" s="76" t="s">
        <v>165</v>
      </c>
      <c r="E46" s="75">
        <v>1</v>
      </c>
      <c r="F46" s="75">
        <v>4530</v>
      </c>
      <c r="G46" s="75">
        <v>2310000</v>
      </c>
      <c r="H46" s="75">
        <v>625</v>
      </c>
      <c r="I46" s="77">
        <v>213600</v>
      </c>
      <c r="J46" s="76" t="s">
        <v>200</v>
      </c>
      <c r="K46" s="76" t="s">
        <v>166</v>
      </c>
    </row>
    <row r="47" spans="1:11" x14ac:dyDescent="0.25">
      <c r="A47" s="75">
        <v>132</v>
      </c>
      <c r="B47" s="75">
        <v>0</v>
      </c>
      <c r="C47" s="75">
        <v>2132001</v>
      </c>
      <c r="D47" s="76" t="s">
        <v>165</v>
      </c>
      <c r="E47" s="75">
        <v>1</v>
      </c>
      <c r="F47" s="75">
        <v>4530</v>
      </c>
      <c r="G47" s="75">
        <v>2310000</v>
      </c>
      <c r="H47" s="75">
        <v>625</v>
      </c>
      <c r="I47" s="77">
        <v>2820</v>
      </c>
      <c r="J47" s="76" t="s">
        <v>201</v>
      </c>
      <c r="K47" s="76" t="s">
        <v>166</v>
      </c>
    </row>
    <row r="48" spans="1:11" x14ac:dyDescent="0.25">
      <c r="A48" s="75">
        <v>132</v>
      </c>
      <c r="B48" s="75">
        <v>0</v>
      </c>
      <c r="C48" s="75">
        <v>2132001</v>
      </c>
      <c r="D48" s="76" t="s">
        <v>165</v>
      </c>
      <c r="E48" s="75">
        <v>1</v>
      </c>
      <c r="F48" s="75">
        <v>4530</v>
      </c>
      <c r="G48" s="75">
        <v>2310000</v>
      </c>
      <c r="H48" s="75">
        <v>625</v>
      </c>
      <c r="I48" s="77">
        <v>73600</v>
      </c>
      <c r="J48" s="76" t="s">
        <v>202</v>
      </c>
      <c r="K48" s="76" t="s">
        <v>166</v>
      </c>
    </row>
    <row r="49" spans="1:11" x14ac:dyDescent="0.25">
      <c r="A49" s="75">
        <v>132</v>
      </c>
      <c r="B49" s="75">
        <v>0</v>
      </c>
      <c r="C49" s="75">
        <v>2132001</v>
      </c>
      <c r="D49" s="76" t="s">
        <v>165</v>
      </c>
      <c r="E49" s="75">
        <v>1</v>
      </c>
      <c r="F49" s="75">
        <v>4530</v>
      </c>
      <c r="G49" s="75">
        <v>2310000</v>
      </c>
      <c r="H49" s="75">
        <v>625</v>
      </c>
      <c r="I49" s="77">
        <v>6499</v>
      </c>
      <c r="J49" s="76" t="s">
        <v>203</v>
      </c>
      <c r="K49" s="76" t="s">
        <v>166</v>
      </c>
    </row>
    <row r="50" spans="1:11" ht="18.75" x14ac:dyDescent="0.3">
      <c r="A50" s="230" t="s">
        <v>172</v>
      </c>
      <c r="B50" s="230"/>
      <c r="C50" s="78"/>
      <c r="D50" s="2"/>
      <c r="E50" s="78"/>
      <c r="F50" s="78"/>
      <c r="G50" s="78"/>
      <c r="H50" s="78"/>
      <c r="I50" s="79">
        <v>78390755</v>
      </c>
      <c r="J50" s="2"/>
      <c r="K50" s="2"/>
    </row>
    <row r="51" spans="1:11" x14ac:dyDescent="0.25">
      <c r="A51" s="75">
        <v>132</v>
      </c>
      <c r="B51" s="75">
        <v>0</v>
      </c>
      <c r="C51" s="75">
        <v>2132001</v>
      </c>
      <c r="D51" s="76" t="s">
        <v>165</v>
      </c>
      <c r="E51" s="75">
        <v>1</v>
      </c>
      <c r="F51" s="75">
        <v>8250</v>
      </c>
      <c r="G51" s="75">
        <v>2310000</v>
      </c>
      <c r="H51" s="75">
        <v>625</v>
      </c>
      <c r="I51" s="77">
        <v>1465473</v>
      </c>
      <c r="J51" s="76" t="s">
        <v>121</v>
      </c>
      <c r="K51" s="76" t="s">
        <v>166</v>
      </c>
    </row>
    <row r="52" spans="1:11" x14ac:dyDescent="0.25">
      <c r="A52" s="75">
        <v>132</v>
      </c>
      <c r="B52" s="75">
        <v>0</v>
      </c>
      <c r="C52" s="75">
        <v>2132001</v>
      </c>
      <c r="D52" s="76" t="s">
        <v>165</v>
      </c>
      <c r="E52" s="75">
        <v>1</v>
      </c>
      <c r="F52" s="75">
        <v>8250</v>
      </c>
      <c r="G52" s="75">
        <v>2310000</v>
      </c>
      <c r="H52" s="75">
        <v>625</v>
      </c>
      <c r="I52" s="77">
        <v>31481</v>
      </c>
      <c r="J52" s="76" t="s">
        <v>204</v>
      </c>
      <c r="K52" s="76" t="s">
        <v>166</v>
      </c>
    </row>
    <row r="53" spans="1:11" x14ac:dyDescent="0.25">
      <c r="A53" s="75">
        <v>132</v>
      </c>
      <c r="B53" s="75">
        <v>0</v>
      </c>
      <c r="C53" s="75">
        <v>2132001</v>
      </c>
      <c r="D53" s="76" t="s">
        <v>165</v>
      </c>
      <c r="E53" s="75">
        <v>1</v>
      </c>
      <c r="F53" s="75">
        <v>8250</v>
      </c>
      <c r="G53" s="75">
        <v>2310000</v>
      </c>
      <c r="H53" s="75">
        <v>625</v>
      </c>
      <c r="I53" s="77">
        <v>3047</v>
      </c>
      <c r="J53" s="76" t="s">
        <v>205</v>
      </c>
      <c r="K53" s="76" t="s">
        <v>166</v>
      </c>
    </row>
    <row r="54" spans="1:11" ht="18.75" x14ac:dyDescent="0.3">
      <c r="A54" s="230" t="s">
        <v>172</v>
      </c>
      <c r="B54" s="230"/>
      <c r="C54" s="78"/>
      <c r="D54" s="2"/>
      <c r="E54" s="78"/>
      <c r="F54" s="78"/>
      <c r="G54" s="78"/>
      <c r="H54" s="78"/>
      <c r="I54" s="79">
        <v>1500000</v>
      </c>
      <c r="J54" s="2"/>
      <c r="K54" s="2"/>
    </row>
    <row r="55" spans="1:11" x14ac:dyDescent="0.25">
      <c r="A55" s="75">
        <v>132</v>
      </c>
      <c r="B55" s="75">
        <v>0</v>
      </c>
      <c r="C55" s="75">
        <v>2132001</v>
      </c>
      <c r="D55" s="76" t="s">
        <v>165</v>
      </c>
      <c r="E55" s="75">
        <v>1</v>
      </c>
      <c r="F55" s="75">
        <v>1110</v>
      </c>
      <c r="G55" s="75">
        <v>2310000</v>
      </c>
      <c r="H55" s="75">
        <v>625</v>
      </c>
      <c r="I55" s="77">
        <v>4100000</v>
      </c>
      <c r="J55" s="76" t="s">
        <v>101</v>
      </c>
      <c r="K55" s="76" t="s">
        <v>166</v>
      </c>
    </row>
    <row r="56" spans="1:11" x14ac:dyDescent="0.25">
      <c r="A56" s="75">
        <v>132</v>
      </c>
      <c r="B56" s="75">
        <v>0</v>
      </c>
      <c r="C56" s="75">
        <v>2132001</v>
      </c>
      <c r="D56" s="76" t="s">
        <v>165</v>
      </c>
      <c r="E56" s="75">
        <v>1</v>
      </c>
      <c r="F56" s="75">
        <v>1110</v>
      </c>
      <c r="G56" s="75">
        <v>2310000</v>
      </c>
      <c r="H56" s="75">
        <v>625</v>
      </c>
      <c r="I56" s="77">
        <v>960000</v>
      </c>
      <c r="J56" s="76" t="s">
        <v>102</v>
      </c>
      <c r="K56" s="76" t="s">
        <v>166</v>
      </c>
    </row>
    <row r="57" spans="1:11" x14ac:dyDescent="0.25">
      <c r="A57" s="75">
        <v>132</v>
      </c>
      <c r="B57" s="75">
        <v>0</v>
      </c>
      <c r="C57" s="75">
        <v>2132001</v>
      </c>
      <c r="D57" s="76" t="s">
        <v>165</v>
      </c>
      <c r="E57" s="75">
        <v>1</v>
      </c>
      <c r="F57" s="75">
        <v>1110</v>
      </c>
      <c r="G57" s="75">
        <v>2310000</v>
      </c>
      <c r="H57" s="75">
        <v>625</v>
      </c>
      <c r="I57" s="77">
        <v>2600000</v>
      </c>
      <c r="J57" s="76" t="s">
        <v>103</v>
      </c>
      <c r="K57" s="76" t="s">
        <v>166</v>
      </c>
    </row>
    <row r="58" spans="1:11" x14ac:dyDescent="0.25">
      <c r="A58" s="75">
        <v>132</v>
      </c>
      <c r="B58" s="75">
        <v>0</v>
      </c>
      <c r="C58" s="75">
        <v>2132001</v>
      </c>
      <c r="D58" s="76" t="s">
        <v>165</v>
      </c>
      <c r="E58" s="75">
        <v>1</v>
      </c>
      <c r="F58" s="75">
        <v>1110</v>
      </c>
      <c r="G58" s="75">
        <v>2310000</v>
      </c>
      <c r="H58" s="75">
        <v>625</v>
      </c>
      <c r="I58" s="77">
        <v>1949937</v>
      </c>
      <c r="J58" s="76" t="s">
        <v>105</v>
      </c>
      <c r="K58" s="76" t="s">
        <v>166</v>
      </c>
    </row>
    <row r="59" spans="1:11" x14ac:dyDescent="0.25">
      <c r="A59" s="75">
        <v>132</v>
      </c>
      <c r="B59" s="75">
        <v>0</v>
      </c>
      <c r="C59" s="75">
        <v>2132001</v>
      </c>
      <c r="D59" s="76" t="s">
        <v>165</v>
      </c>
      <c r="E59" s="75">
        <v>1</v>
      </c>
      <c r="F59" s="75">
        <v>1110</v>
      </c>
      <c r="G59" s="75">
        <v>2310000</v>
      </c>
      <c r="H59" s="75">
        <v>625</v>
      </c>
      <c r="I59" s="77">
        <v>46001</v>
      </c>
      <c r="J59" s="76" t="s">
        <v>206</v>
      </c>
      <c r="K59" s="76" t="s">
        <v>166</v>
      </c>
    </row>
    <row r="60" spans="1:11" x14ac:dyDescent="0.25">
      <c r="A60" s="75">
        <v>132</v>
      </c>
      <c r="B60" s="75">
        <v>0</v>
      </c>
      <c r="C60" s="75">
        <v>2132001</v>
      </c>
      <c r="D60" s="76" t="s">
        <v>165</v>
      </c>
      <c r="E60" s="75">
        <v>1</v>
      </c>
      <c r="F60" s="75">
        <v>1110</v>
      </c>
      <c r="G60" s="75">
        <v>2310000</v>
      </c>
      <c r="H60" s="75">
        <v>625</v>
      </c>
      <c r="I60" s="77">
        <v>4062</v>
      </c>
      <c r="J60" s="76" t="s">
        <v>207</v>
      </c>
      <c r="K60" s="76" t="s">
        <v>166</v>
      </c>
    </row>
    <row r="61" spans="1:11" ht="18.75" x14ac:dyDescent="0.3">
      <c r="A61" s="230" t="s">
        <v>172</v>
      </c>
      <c r="B61" s="230"/>
      <c r="C61" s="78"/>
      <c r="D61" s="2"/>
      <c r="E61" s="78"/>
      <c r="F61" s="78"/>
      <c r="G61" s="78"/>
      <c r="H61" s="78"/>
      <c r="I61" s="79">
        <v>9660000</v>
      </c>
      <c r="J61" s="2"/>
      <c r="K61" s="2"/>
    </row>
    <row r="62" spans="1:11" x14ac:dyDescent="0.25">
      <c r="A62" s="75">
        <v>132</v>
      </c>
      <c r="B62" s="75">
        <v>0</v>
      </c>
      <c r="C62" s="75">
        <v>2132001</v>
      </c>
      <c r="D62" s="76" t="s">
        <v>165</v>
      </c>
      <c r="E62" s="75">
        <v>1</v>
      </c>
      <c r="F62" s="75">
        <v>6260</v>
      </c>
      <c r="G62" s="75">
        <v>2310000</v>
      </c>
      <c r="H62" s="75">
        <v>625</v>
      </c>
      <c r="I62" s="77">
        <v>1000000</v>
      </c>
      <c r="J62" s="76" t="s">
        <v>130</v>
      </c>
      <c r="K62" s="76" t="s">
        <v>166</v>
      </c>
    </row>
    <row r="63" spans="1:11" x14ac:dyDescent="0.25">
      <c r="A63" s="75">
        <v>132</v>
      </c>
      <c r="B63" s="75">
        <v>0</v>
      </c>
      <c r="C63" s="75">
        <v>2132001</v>
      </c>
      <c r="D63" s="76" t="s">
        <v>165</v>
      </c>
      <c r="E63" s="75">
        <v>1</v>
      </c>
      <c r="F63" s="75">
        <v>6260</v>
      </c>
      <c r="G63" s="75">
        <v>2310000</v>
      </c>
      <c r="H63" s="75">
        <v>625</v>
      </c>
      <c r="I63" s="77">
        <v>1500000</v>
      </c>
      <c r="J63" s="76" t="s">
        <v>208</v>
      </c>
      <c r="K63" s="76" t="s">
        <v>166</v>
      </c>
    </row>
    <row r="64" spans="1:11" ht="18.75" x14ac:dyDescent="0.3">
      <c r="A64" s="230" t="s">
        <v>172</v>
      </c>
      <c r="B64" s="230"/>
      <c r="C64" s="78"/>
      <c r="D64" s="2"/>
      <c r="E64" s="78"/>
      <c r="F64" s="78"/>
      <c r="G64" s="78"/>
      <c r="H64" s="78"/>
      <c r="I64" s="79">
        <v>2500000</v>
      </c>
      <c r="J64" s="2"/>
      <c r="K64" s="2"/>
    </row>
    <row r="65" spans="1:11" x14ac:dyDescent="0.25">
      <c r="A65" s="75">
        <v>132</v>
      </c>
      <c r="B65" s="75">
        <v>0</v>
      </c>
      <c r="C65" s="75">
        <v>2132001</v>
      </c>
      <c r="D65" s="76" t="s">
        <v>165</v>
      </c>
      <c r="E65" s="75">
        <v>1</v>
      </c>
      <c r="F65" s="75">
        <v>9240</v>
      </c>
      <c r="G65" s="75">
        <v>2310000</v>
      </c>
      <c r="H65" s="75">
        <v>625</v>
      </c>
      <c r="I65" s="77">
        <v>3119901</v>
      </c>
      <c r="J65" s="76" t="s">
        <v>209</v>
      </c>
      <c r="K65" s="76" t="s">
        <v>166</v>
      </c>
    </row>
    <row r="66" spans="1:11" ht="18.75" x14ac:dyDescent="0.3">
      <c r="A66" s="230" t="s">
        <v>172</v>
      </c>
      <c r="B66" s="230"/>
      <c r="C66" s="2"/>
      <c r="D66" s="2"/>
      <c r="E66" s="78"/>
      <c r="F66" s="78"/>
      <c r="G66" s="78"/>
      <c r="H66" s="78"/>
      <c r="I66" s="79">
        <v>3119901</v>
      </c>
      <c r="J66" s="2"/>
      <c r="K66" s="2"/>
    </row>
    <row r="67" spans="1:11" ht="21" x14ac:dyDescent="0.35">
      <c r="B67" s="229" t="s">
        <v>12</v>
      </c>
      <c r="C67" s="229"/>
      <c r="D67" s="229"/>
      <c r="I67" s="80">
        <f>I66+I64+I61+I54+I50+I18+I14+I12</f>
        <v>102056027</v>
      </c>
    </row>
    <row r="69" spans="1:11" x14ac:dyDescent="0.25">
      <c r="J69" s="81"/>
    </row>
    <row r="70" spans="1:11" ht="18.75" x14ac:dyDescent="0.3">
      <c r="B70" s="228" t="s">
        <v>210</v>
      </c>
      <c r="C70" s="228"/>
      <c r="H70" s="228" t="s">
        <v>211</v>
      </c>
      <c r="I70" s="228"/>
    </row>
    <row r="71" spans="1:11" ht="18.75" x14ac:dyDescent="0.3">
      <c r="B71" s="228" t="s">
        <v>212</v>
      </c>
      <c r="C71" s="228"/>
      <c r="H71" s="228" t="s">
        <v>213</v>
      </c>
      <c r="I71" s="228"/>
    </row>
    <row r="79" spans="1:11" ht="18.75" x14ac:dyDescent="0.3">
      <c r="A79" s="67" t="s">
        <v>214</v>
      </c>
      <c r="B79" s="67"/>
      <c r="C79" s="67"/>
      <c r="D79" s="67"/>
      <c r="E79" s="67"/>
      <c r="F79" s="67"/>
      <c r="G79" s="67"/>
      <c r="H79" s="67"/>
      <c r="I79" s="67"/>
      <c r="J79" s="67"/>
      <c r="K79" s="67"/>
    </row>
    <row r="80" spans="1:11" ht="16.5" thickBot="1" x14ac:dyDescent="0.3">
      <c r="I80" s="68" t="s">
        <v>145</v>
      </c>
    </row>
    <row r="81" spans="1:11" ht="15.75" x14ac:dyDescent="0.25">
      <c r="A81" s="69" t="s">
        <v>146</v>
      </c>
      <c r="B81" s="69" t="s">
        <v>147</v>
      </c>
      <c r="C81" s="69" t="s">
        <v>148</v>
      </c>
      <c r="D81" s="69" t="s">
        <v>149</v>
      </c>
      <c r="E81" s="69" t="s">
        <v>150</v>
      </c>
      <c r="F81" s="69" t="s">
        <v>151</v>
      </c>
      <c r="G81" s="69" t="s">
        <v>152</v>
      </c>
      <c r="H81" s="69" t="s">
        <v>153</v>
      </c>
      <c r="I81" s="69" t="s">
        <v>154</v>
      </c>
      <c r="J81" s="70" t="s">
        <v>155</v>
      </c>
      <c r="K81" s="71" t="s">
        <v>156</v>
      </c>
    </row>
    <row r="82" spans="1:11" ht="15.75" x14ac:dyDescent="0.25">
      <c r="A82" s="72" t="s">
        <v>157</v>
      </c>
      <c r="B82" s="72" t="s">
        <v>158</v>
      </c>
      <c r="C82" s="72" t="s">
        <v>159</v>
      </c>
      <c r="D82" s="72" t="s">
        <v>160</v>
      </c>
      <c r="E82" s="72"/>
      <c r="F82" s="72"/>
      <c r="G82" s="72" t="s">
        <v>161</v>
      </c>
      <c r="H82" s="72" t="s">
        <v>162</v>
      </c>
      <c r="I82" s="72"/>
      <c r="J82" s="73" t="s">
        <v>163</v>
      </c>
      <c r="K82" s="74" t="s">
        <v>164</v>
      </c>
    </row>
    <row r="83" spans="1:11" x14ac:dyDescent="0.25">
      <c r="A83" s="75">
        <v>132</v>
      </c>
      <c r="B83" s="75">
        <v>0</v>
      </c>
      <c r="C83" s="75">
        <v>2132001</v>
      </c>
      <c r="D83" s="76" t="s">
        <v>165</v>
      </c>
      <c r="E83" s="75">
        <v>1</v>
      </c>
      <c r="F83" s="75">
        <v>9120</v>
      </c>
      <c r="G83" s="75">
        <v>2310000</v>
      </c>
      <c r="H83" s="75">
        <v>625</v>
      </c>
      <c r="I83" s="77">
        <v>300000</v>
      </c>
      <c r="J83" s="76" t="s">
        <v>215</v>
      </c>
      <c r="K83" s="76" t="s">
        <v>166</v>
      </c>
    </row>
    <row r="84" spans="1:11" x14ac:dyDescent="0.25">
      <c r="A84" s="75">
        <v>132</v>
      </c>
      <c r="B84" s="75">
        <v>0</v>
      </c>
      <c r="C84" s="75">
        <v>2132001</v>
      </c>
      <c r="D84" s="76" t="s">
        <v>165</v>
      </c>
      <c r="E84" s="75">
        <v>1</v>
      </c>
      <c r="F84" s="75">
        <v>9120</v>
      </c>
      <c r="G84" s="75">
        <v>2310000</v>
      </c>
      <c r="H84" s="75">
        <v>625</v>
      </c>
      <c r="I84" s="77">
        <v>1000000</v>
      </c>
      <c r="J84" s="76" t="s">
        <v>216</v>
      </c>
      <c r="K84" s="76" t="s">
        <v>166</v>
      </c>
    </row>
    <row r="85" spans="1:11" x14ac:dyDescent="0.25">
      <c r="A85" s="75">
        <v>132</v>
      </c>
      <c r="B85" s="75">
        <v>0</v>
      </c>
      <c r="C85" s="75">
        <v>2132001</v>
      </c>
      <c r="D85" s="76" t="s">
        <v>165</v>
      </c>
      <c r="E85" s="75">
        <v>1</v>
      </c>
      <c r="F85" s="75">
        <v>9120</v>
      </c>
      <c r="G85" s="75">
        <v>2310000</v>
      </c>
      <c r="H85" s="75">
        <v>625</v>
      </c>
      <c r="I85" s="77">
        <v>500000</v>
      </c>
      <c r="J85" s="76" t="s">
        <v>217</v>
      </c>
      <c r="K85" s="76" t="s">
        <v>166</v>
      </c>
    </row>
    <row r="86" spans="1:11" ht="18.75" x14ac:dyDescent="0.3">
      <c r="A86" s="230" t="s">
        <v>172</v>
      </c>
      <c r="B86" s="230"/>
      <c r="C86" s="78"/>
      <c r="D86" s="2"/>
      <c r="E86" s="78"/>
      <c r="F86" s="78"/>
      <c r="G86" s="78"/>
      <c r="H86" s="78"/>
      <c r="I86" s="79">
        <f>SUM(I83:I85)</f>
        <v>1800000</v>
      </c>
      <c r="J86" s="2"/>
      <c r="K86" s="2"/>
    </row>
    <row r="87" spans="1:11" x14ac:dyDescent="0.25">
      <c r="A87" s="75">
        <v>132</v>
      </c>
      <c r="B87" s="75">
        <v>0</v>
      </c>
      <c r="C87" s="75">
        <v>2132001</v>
      </c>
      <c r="D87" s="76" t="s">
        <v>165</v>
      </c>
      <c r="E87" s="75">
        <v>1</v>
      </c>
      <c r="F87" s="75">
        <v>9230</v>
      </c>
      <c r="G87" s="75">
        <v>2310000</v>
      </c>
      <c r="H87" s="75">
        <v>625</v>
      </c>
      <c r="I87" s="77">
        <v>1000000</v>
      </c>
      <c r="J87" s="76" t="s">
        <v>216</v>
      </c>
      <c r="K87" s="76" t="s">
        <v>166</v>
      </c>
    </row>
    <row r="88" spans="1:11" x14ac:dyDescent="0.25">
      <c r="A88" s="75">
        <v>132</v>
      </c>
      <c r="B88" s="75">
        <v>0</v>
      </c>
      <c r="C88" s="75">
        <v>2132001</v>
      </c>
      <c r="D88" s="76" t="s">
        <v>165</v>
      </c>
      <c r="E88" s="75">
        <v>1</v>
      </c>
      <c r="F88" s="75">
        <v>9230</v>
      </c>
      <c r="G88" s="75">
        <v>2310000</v>
      </c>
      <c r="H88" s="75">
        <v>625</v>
      </c>
      <c r="I88" s="77">
        <v>4182317</v>
      </c>
      <c r="J88" s="76" t="s">
        <v>218</v>
      </c>
      <c r="K88" s="76" t="s">
        <v>166</v>
      </c>
    </row>
    <row r="89" spans="1:11" ht="18.75" x14ac:dyDescent="0.3">
      <c r="A89" s="230" t="s">
        <v>172</v>
      </c>
      <c r="B89" s="230"/>
      <c r="C89" s="78"/>
      <c r="D89" s="2"/>
      <c r="E89" s="78"/>
      <c r="F89" s="78"/>
      <c r="G89" s="78"/>
      <c r="H89" s="78"/>
      <c r="I89" s="79">
        <f>SUM(I87:I88)</f>
        <v>5182317</v>
      </c>
      <c r="J89" s="2"/>
      <c r="K89" s="2"/>
    </row>
    <row r="90" spans="1:11" x14ac:dyDescent="0.25">
      <c r="A90" s="75">
        <v>132</v>
      </c>
      <c r="B90" s="75">
        <v>0</v>
      </c>
      <c r="C90" s="75">
        <v>2132001</v>
      </c>
      <c r="D90" s="76" t="s">
        <v>165</v>
      </c>
      <c r="E90" s="75">
        <v>1</v>
      </c>
      <c r="F90" s="75">
        <v>4530</v>
      </c>
      <c r="G90" s="75">
        <v>2310000</v>
      </c>
      <c r="H90" s="75">
        <v>625</v>
      </c>
      <c r="I90" s="77">
        <v>4440000</v>
      </c>
      <c r="J90" s="76" t="s">
        <v>219</v>
      </c>
      <c r="K90" s="76" t="s">
        <v>220</v>
      </c>
    </row>
    <row r="91" spans="1:11" x14ac:dyDescent="0.25">
      <c r="A91" s="75">
        <v>132</v>
      </c>
      <c r="B91" s="75">
        <v>0</v>
      </c>
      <c r="C91" s="75">
        <v>2132001</v>
      </c>
      <c r="D91" s="76" t="s">
        <v>165</v>
      </c>
      <c r="E91" s="75">
        <v>1</v>
      </c>
      <c r="F91" s="75">
        <v>4530</v>
      </c>
      <c r="G91" s="75">
        <v>2310000</v>
      </c>
      <c r="H91" s="75">
        <v>625</v>
      </c>
      <c r="I91" s="77">
        <v>2000000</v>
      </c>
      <c r="J91" s="76" t="s">
        <v>221</v>
      </c>
      <c r="K91" s="76" t="s">
        <v>220</v>
      </c>
    </row>
    <row r="92" spans="1:11" x14ac:dyDescent="0.25">
      <c r="A92" s="75">
        <v>132</v>
      </c>
      <c r="B92" s="75">
        <v>0</v>
      </c>
      <c r="C92" s="75">
        <v>2132001</v>
      </c>
      <c r="D92" s="76" t="s">
        <v>165</v>
      </c>
      <c r="E92" s="75">
        <v>1</v>
      </c>
      <c r="F92" s="75">
        <v>4530</v>
      </c>
      <c r="G92" s="75">
        <v>2310000</v>
      </c>
      <c r="H92" s="75">
        <v>625</v>
      </c>
      <c r="I92" s="77">
        <v>9023491</v>
      </c>
      <c r="J92" s="76" t="s">
        <v>222</v>
      </c>
      <c r="K92" s="76" t="s">
        <v>220</v>
      </c>
    </row>
    <row r="93" spans="1:11" x14ac:dyDescent="0.25">
      <c r="A93" s="75"/>
      <c r="B93" s="75"/>
      <c r="C93" s="75"/>
      <c r="D93" s="76"/>
      <c r="E93" s="75"/>
      <c r="F93" s="75"/>
      <c r="G93" s="75"/>
      <c r="H93" s="75"/>
      <c r="I93" s="77"/>
      <c r="J93" s="76" t="s">
        <v>223</v>
      </c>
      <c r="K93" s="76" t="s">
        <v>220</v>
      </c>
    </row>
    <row r="94" spans="1:11" x14ac:dyDescent="0.25">
      <c r="A94" s="75"/>
      <c r="B94" s="75"/>
      <c r="C94" s="75"/>
      <c r="D94" s="76"/>
      <c r="E94" s="75"/>
      <c r="F94" s="75"/>
      <c r="G94" s="75"/>
      <c r="H94" s="75"/>
      <c r="I94" s="77"/>
      <c r="J94" s="76" t="s">
        <v>224</v>
      </c>
      <c r="K94" s="76" t="s">
        <v>220</v>
      </c>
    </row>
    <row r="95" spans="1:11" x14ac:dyDescent="0.25">
      <c r="A95" s="75">
        <v>132</v>
      </c>
      <c r="B95" s="75">
        <v>0</v>
      </c>
      <c r="C95" s="75">
        <v>2132001</v>
      </c>
      <c r="D95" s="76" t="s">
        <v>165</v>
      </c>
      <c r="E95" s="75">
        <v>1</v>
      </c>
      <c r="F95" s="75">
        <v>4530</v>
      </c>
      <c r="G95" s="75">
        <v>2310000</v>
      </c>
      <c r="H95" s="75">
        <v>625</v>
      </c>
      <c r="I95" s="77">
        <v>3863492</v>
      </c>
      <c r="J95" s="76" t="s">
        <v>225</v>
      </c>
      <c r="K95" s="76" t="s">
        <v>220</v>
      </c>
    </row>
    <row r="96" spans="1:11" x14ac:dyDescent="0.25">
      <c r="A96" s="75">
        <v>132</v>
      </c>
      <c r="B96" s="75">
        <v>0</v>
      </c>
      <c r="C96" s="75">
        <v>2132001</v>
      </c>
      <c r="D96" s="76" t="s">
        <v>165</v>
      </c>
      <c r="E96" s="75">
        <v>1</v>
      </c>
      <c r="F96" s="75">
        <v>4530</v>
      </c>
      <c r="G96" s="75">
        <v>2310000</v>
      </c>
      <c r="H96" s="75">
        <v>625</v>
      </c>
      <c r="I96" s="77">
        <v>1076000</v>
      </c>
      <c r="J96" s="76" t="s">
        <v>226</v>
      </c>
      <c r="K96" s="76" t="s">
        <v>220</v>
      </c>
    </row>
    <row r="97" spans="1:11" x14ac:dyDescent="0.25">
      <c r="A97" s="75">
        <v>132</v>
      </c>
      <c r="B97" s="75">
        <v>0</v>
      </c>
      <c r="C97" s="75">
        <v>2132001</v>
      </c>
      <c r="D97" s="76" t="s">
        <v>165</v>
      </c>
      <c r="E97" s="75">
        <v>1</v>
      </c>
      <c r="F97" s="75">
        <v>4530</v>
      </c>
      <c r="G97" s="75">
        <v>2310000</v>
      </c>
      <c r="H97" s="75">
        <v>625</v>
      </c>
      <c r="I97" s="77">
        <v>1000000</v>
      </c>
      <c r="J97" s="76" t="s">
        <v>227</v>
      </c>
      <c r="K97" s="76" t="s">
        <v>220</v>
      </c>
    </row>
    <row r="98" spans="1:11" x14ac:dyDescent="0.25">
      <c r="A98" s="75">
        <v>132</v>
      </c>
      <c r="B98" s="75">
        <v>0</v>
      </c>
      <c r="C98" s="75">
        <v>2132001</v>
      </c>
      <c r="D98" s="76" t="s">
        <v>165</v>
      </c>
      <c r="E98" s="75">
        <v>1</v>
      </c>
      <c r="F98" s="75">
        <v>4530</v>
      </c>
      <c r="G98" s="75">
        <v>2310000</v>
      </c>
      <c r="H98" s="75">
        <v>625</v>
      </c>
      <c r="I98" s="77">
        <v>3500000</v>
      </c>
      <c r="J98" s="76" t="s">
        <v>70</v>
      </c>
      <c r="K98" s="76" t="s">
        <v>220</v>
      </c>
    </row>
    <row r="99" spans="1:11" x14ac:dyDescent="0.25">
      <c r="A99" s="75">
        <v>132</v>
      </c>
      <c r="B99" s="75">
        <v>0</v>
      </c>
      <c r="C99" s="75">
        <v>2132001</v>
      </c>
      <c r="D99" s="76" t="s">
        <v>165</v>
      </c>
      <c r="E99" s="75">
        <v>1</v>
      </c>
      <c r="F99" s="75">
        <v>4530</v>
      </c>
      <c r="G99" s="75">
        <v>2310000</v>
      </c>
      <c r="H99" s="75">
        <v>625</v>
      </c>
      <c r="I99" s="77">
        <v>2000000</v>
      </c>
      <c r="J99" s="76" t="s">
        <v>228</v>
      </c>
      <c r="K99" s="76" t="s">
        <v>220</v>
      </c>
    </row>
    <row r="100" spans="1:11" x14ac:dyDescent="0.25">
      <c r="A100" s="75">
        <v>132</v>
      </c>
      <c r="B100" s="75">
        <v>0</v>
      </c>
      <c r="C100" s="75">
        <v>2132001</v>
      </c>
      <c r="D100" s="76" t="s">
        <v>165</v>
      </c>
      <c r="E100" s="75">
        <v>1</v>
      </c>
      <c r="F100" s="75">
        <v>4530</v>
      </c>
      <c r="G100" s="75">
        <v>2310000</v>
      </c>
      <c r="H100" s="75">
        <v>625</v>
      </c>
      <c r="I100" s="77">
        <v>2000000</v>
      </c>
      <c r="J100" s="76" t="s">
        <v>229</v>
      </c>
      <c r="K100" s="76" t="s">
        <v>220</v>
      </c>
    </row>
    <row r="101" spans="1:11" x14ac:dyDescent="0.25">
      <c r="A101" s="75">
        <v>132</v>
      </c>
      <c r="B101" s="75">
        <v>0</v>
      </c>
      <c r="C101" s="75">
        <v>2132001</v>
      </c>
      <c r="D101" s="76" t="s">
        <v>165</v>
      </c>
      <c r="E101" s="75">
        <v>1</v>
      </c>
      <c r="F101" s="75">
        <v>4530</v>
      </c>
      <c r="G101" s="75">
        <v>2310000</v>
      </c>
      <c r="H101" s="75">
        <v>625</v>
      </c>
      <c r="I101" s="77">
        <v>150000</v>
      </c>
      <c r="J101" s="76" t="s">
        <v>73</v>
      </c>
      <c r="K101" s="76" t="s">
        <v>220</v>
      </c>
    </row>
    <row r="102" spans="1:11" ht="18.75" x14ac:dyDescent="0.3">
      <c r="A102" s="230" t="s">
        <v>172</v>
      </c>
      <c r="B102" s="230"/>
      <c r="C102" s="78"/>
      <c r="D102" s="2"/>
      <c r="E102" s="78"/>
      <c r="F102" s="78"/>
      <c r="G102" s="78"/>
      <c r="H102" s="78"/>
      <c r="I102" s="79">
        <f>SUM(I90:I101)</f>
        <v>29052983</v>
      </c>
      <c r="J102" s="2"/>
      <c r="K102" s="2"/>
    </row>
    <row r="103" spans="1:11" x14ac:dyDescent="0.25">
      <c r="A103" s="75">
        <v>132</v>
      </c>
      <c r="B103" s="75">
        <v>0</v>
      </c>
      <c r="C103" s="75">
        <v>2132001</v>
      </c>
      <c r="D103" s="76" t="s">
        <v>165</v>
      </c>
      <c r="E103" s="75">
        <v>1</v>
      </c>
      <c r="F103" s="75">
        <v>1110</v>
      </c>
      <c r="G103" s="75">
        <v>2310000</v>
      </c>
      <c r="H103" s="75">
        <v>625</v>
      </c>
      <c r="I103" s="77">
        <v>3600000</v>
      </c>
      <c r="J103" s="76" t="s">
        <v>230</v>
      </c>
      <c r="K103" s="76" t="s">
        <v>166</v>
      </c>
    </row>
    <row r="104" spans="1:11" x14ac:dyDescent="0.25">
      <c r="A104" s="75">
        <v>132</v>
      </c>
      <c r="B104" s="75">
        <v>0</v>
      </c>
      <c r="C104" s="75">
        <v>2132001</v>
      </c>
      <c r="D104" s="76" t="s">
        <v>165</v>
      </c>
      <c r="E104" s="75">
        <v>1</v>
      </c>
      <c r="F104" s="75">
        <v>1110</v>
      </c>
      <c r="G104" s="75">
        <v>2310000</v>
      </c>
      <c r="H104" s="75">
        <v>625</v>
      </c>
      <c r="I104" s="77">
        <v>1000000</v>
      </c>
      <c r="J104" s="76" t="s">
        <v>231</v>
      </c>
      <c r="K104" s="76" t="s">
        <v>166</v>
      </c>
    </row>
    <row r="105" spans="1:11" ht="18.75" x14ac:dyDescent="0.3">
      <c r="A105" s="230" t="s">
        <v>172</v>
      </c>
      <c r="B105" s="230"/>
      <c r="C105" s="78"/>
      <c r="D105" s="2"/>
      <c r="E105" s="78"/>
      <c r="F105" s="78"/>
      <c r="G105" s="78"/>
      <c r="H105" s="78"/>
      <c r="I105" s="79">
        <f>SUM(I103:I104)</f>
        <v>4600000</v>
      </c>
      <c r="J105" s="2"/>
      <c r="K105" s="2"/>
    </row>
    <row r="106" spans="1:11" x14ac:dyDescent="0.25">
      <c r="A106" s="75">
        <v>132</v>
      </c>
      <c r="B106" s="75">
        <v>0</v>
      </c>
      <c r="C106" s="75">
        <v>2132001</v>
      </c>
      <c r="D106" s="76" t="s">
        <v>165</v>
      </c>
      <c r="E106" s="75">
        <v>1</v>
      </c>
      <c r="F106" s="75">
        <v>6260</v>
      </c>
      <c r="G106" s="75">
        <v>2310000</v>
      </c>
      <c r="H106" s="75">
        <v>625</v>
      </c>
      <c r="I106" s="77">
        <v>1000000</v>
      </c>
      <c r="J106" s="76" t="s">
        <v>232</v>
      </c>
      <c r="K106" s="76" t="s">
        <v>166</v>
      </c>
    </row>
    <row r="107" spans="1:11" x14ac:dyDescent="0.25">
      <c r="A107" s="75">
        <v>132</v>
      </c>
      <c r="B107" s="75">
        <v>0</v>
      </c>
      <c r="C107" s="75">
        <v>2132001</v>
      </c>
      <c r="D107" s="76" t="s">
        <v>165</v>
      </c>
      <c r="E107" s="75">
        <v>1</v>
      </c>
      <c r="F107" s="75">
        <v>6260</v>
      </c>
      <c r="G107" s="75">
        <v>2310000</v>
      </c>
      <c r="H107" s="75">
        <v>625</v>
      </c>
      <c r="I107" s="77">
        <v>1000000</v>
      </c>
      <c r="J107" s="76" t="s">
        <v>233</v>
      </c>
      <c r="K107" s="76" t="s">
        <v>166</v>
      </c>
    </row>
    <row r="108" spans="1:11" x14ac:dyDescent="0.25">
      <c r="A108" s="75">
        <v>132</v>
      </c>
      <c r="B108" s="75">
        <v>0</v>
      </c>
      <c r="C108" s="75">
        <v>2132001</v>
      </c>
      <c r="D108" s="76" t="s">
        <v>165</v>
      </c>
      <c r="E108" s="75">
        <v>1</v>
      </c>
      <c r="F108" s="75">
        <v>6260</v>
      </c>
      <c r="G108" s="75">
        <v>2310000</v>
      </c>
      <c r="H108" s="75">
        <v>625</v>
      </c>
      <c r="I108" s="77">
        <v>600000</v>
      </c>
      <c r="J108" s="76" t="s">
        <v>234</v>
      </c>
      <c r="K108" s="76"/>
    </row>
    <row r="109" spans="1:11" ht="18.75" x14ac:dyDescent="0.3">
      <c r="A109" s="230" t="s">
        <v>172</v>
      </c>
      <c r="B109" s="230"/>
      <c r="C109" s="78"/>
      <c r="D109" s="2"/>
      <c r="E109" s="78"/>
      <c r="F109" s="78"/>
      <c r="G109" s="78"/>
      <c r="H109" s="78"/>
      <c r="I109" s="79">
        <f>SUM(I106:I108)</f>
        <v>2600000</v>
      </c>
      <c r="J109" s="2"/>
      <c r="K109" s="2"/>
    </row>
    <row r="110" spans="1:11" ht="18.75" x14ac:dyDescent="0.3">
      <c r="A110" s="230" t="s">
        <v>172</v>
      </c>
      <c r="B110" s="230"/>
      <c r="C110" s="2"/>
      <c r="D110" s="2"/>
      <c r="E110" s="78"/>
      <c r="F110" s="78"/>
      <c r="G110" s="78"/>
      <c r="H110" s="78"/>
      <c r="I110" s="79">
        <f>I109+I105+I102+I89+I86</f>
        <v>43235300</v>
      </c>
      <c r="J110" s="2"/>
      <c r="K110" s="2"/>
    </row>
    <row r="111" spans="1:11" ht="21" x14ac:dyDescent="0.35">
      <c r="B111" s="229" t="s">
        <v>12</v>
      </c>
      <c r="C111" s="229"/>
      <c r="D111" s="229"/>
      <c r="I111" s="80"/>
    </row>
    <row r="113" spans="2:10" x14ac:dyDescent="0.25">
      <c r="J113" s="81"/>
    </row>
    <row r="114" spans="2:10" ht="18.75" x14ac:dyDescent="0.3">
      <c r="B114" s="228" t="s">
        <v>235</v>
      </c>
      <c r="C114" s="228"/>
      <c r="H114" s="228" t="s">
        <v>211</v>
      </c>
      <c r="I114" s="228"/>
    </row>
    <row r="115" spans="2:10" ht="18.75" x14ac:dyDescent="0.3">
      <c r="B115" s="228" t="s">
        <v>212</v>
      </c>
      <c r="C115" s="228"/>
      <c r="H115" s="228" t="s">
        <v>213</v>
      </c>
      <c r="I115" s="228"/>
    </row>
  </sheetData>
  <mergeCells count="24">
    <mergeCell ref="H70:I70"/>
    <mergeCell ref="B71:C71"/>
    <mergeCell ref="H71:I71"/>
    <mergeCell ref="A12:B12"/>
    <mergeCell ref="A14:B14"/>
    <mergeCell ref="A18:B18"/>
    <mergeCell ref="A50:B50"/>
    <mergeCell ref="A54:B54"/>
    <mergeCell ref="A61:B61"/>
    <mergeCell ref="A110:B110"/>
    <mergeCell ref="A64:B64"/>
    <mergeCell ref="A66:B66"/>
    <mergeCell ref="B67:D67"/>
    <mergeCell ref="B70:C70"/>
    <mergeCell ref="A86:B86"/>
    <mergeCell ref="A89:B89"/>
    <mergeCell ref="A102:B102"/>
    <mergeCell ref="A105:B105"/>
    <mergeCell ref="A109:B109"/>
    <mergeCell ref="B111:D111"/>
    <mergeCell ref="B114:C114"/>
    <mergeCell ref="H114:I114"/>
    <mergeCell ref="B115:C115"/>
    <mergeCell ref="H115:I115"/>
  </mergeCells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topLeftCell="A78" workbookViewId="0">
      <selection activeCell="N98" sqref="N98"/>
    </sheetView>
  </sheetViews>
  <sheetFormatPr defaultRowHeight="15" x14ac:dyDescent="0.25"/>
  <cols>
    <col min="4" max="4" width="15.7109375" customWidth="1"/>
    <col min="6" max="6" width="11.140625" bestFit="1" customWidth="1"/>
    <col min="9" max="9" width="11.7109375" customWidth="1"/>
    <col min="10" max="10" width="20.140625" customWidth="1"/>
    <col min="11" max="11" width="16.85546875" customWidth="1"/>
    <col min="13" max="13" width="18.140625" customWidth="1"/>
    <col min="14" max="14" width="13.28515625" customWidth="1"/>
    <col min="15" max="15" width="12.28515625" customWidth="1"/>
  </cols>
  <sheetData>
    <row r="1" spans="1:14" ht="18.75" x14ac:dyDescent="0.3">
      <c r="A1" s="67" t="s">
        <v>247</v>
      </c>
      <c r="B1" s="67"/>
      <c r="C1" s="67"/>
      <c r="D1" s="67"/>
      <c r="E1" s="67"/>
      <c r="F1" s="67"/>
      <c r="G1" s="100"/>
      <c r="H1" s="100"/>
      <c r="I1" s="100"/>
      <c r="J1" s="100"/>
      <c r="K1" s="100"/>
    </row>
    <row r="2" spans="1:14" ht="15.75" x14ac:dyDescent="0.25">
      <c r="B2" s="1" t="s">
        <v>0</v>
      </c>
      <c r="C2" s="2"/>
      <c r="D2" s="144">
        <v>170925584</v>
      </c>
    </row>
    <row r="3" spans="1:14" ht="15.75" x14ac:dyDescent="0.25">
      <c r="B3" s="231" t="s">
        <v>400</v>
      </c>
      <c r="C3" s="232"/>
      <c r="D3" s="144">
        <v>130082753</v>
      </c>
    </row>
    <row r="4" spans="1:14" x14ac:dyDescent="0.25">
      <c r="B4" s="2" t="s">
        <v>1</v>
      </c>
      <c r="C4" s="2"/>
      <c r="D4" s="144">
        <v>59395151</v>
      </c>
    </row>
    <row r="5" spans="1:14" ht="15.75" x14ac:dyDescent="0.25">
      <c r="B5" s="1" t="s">
        <v>2</v>
      </c>
      <c r="C5" s="2"/>
      <c r="D5" s="144">
        <v>4642000</v>
      </c>
      <c r="I5" s="101"/>
      <c r="J5" s="101"/>
    </row>
    <row r="6" spans="1:14" ht="15.75" x14ac:dyDescent="0.25">
      <c r="B6" s="1" t="s">
        <v>3</v>
      </c>
      <c r="C6" s="2"/>
      <c r="D6" s="144">
        <v>12383717</v>
      </c>
      <c r="I6" s="101"/>
      <c r="J6" s="102"/>
    </row>
    <row r="7" spans="1:14" ht="15.75" x14ac:dyDescent="0.25">
      <c r="B7" s="1" t="s">
        <v>4</v>
      </c>
      <c r="C7" s="2"/>
      <c r="D7" s="144">
        <v>12234310</v>
      </c>
      <c r="I7" s="101"/>
      <c r="J7" s="101"/>
    </row>
    <row r="8" spans="1:14" ht="15.75" x14ac:dyDescent="0.25">
      <c r="B8" s="1" t="s">
        <v>5</v>
      </c>
      <c r="C8" s="2"/>
      <c r="D8" s="144">
        <v>8787088</v>
      </c>
      <c r="F8" s="81"/>
      <c r="I8" s="101"/>
      <c r="J8" s="101"/>
    </row>
    <row r="9" spans="1:14" ht="15.75" x14ac:dyDescent="0.25">
      <c r="B9" s="1" t="s">
        <v>6</v>
      </c>
      <c r="C9" s="2"/>
      <c r="D9" s="144">
        <v>3538321</v>
      </c>
    </row>
    <row r="10" spans="1:14" ht="15.75" x14ac:dyDescent="0.25">
      <c r="B10" s="1" t="s">
        <v>7</v>
      </c>
      <c r="C10" s="2"/>
      <c r="D10" s="144">
        <v>24564000</v>
      </c>
    </row>
    <row r="11" spans="1:14" ht="16.5" thickBot="1" x14ac:dyDescent="0.3">
      <c r="B11" s="1" t="s">
        <v>8</v>
      </c>
      <c r="C11" s="2"/>
      <c r="D11" s="143">
        <f>SUM(D2:D10)</f>
        <v>426552924</v>
      </c>
    </row>
    <row r="12" spans="1:14" ht="18.75" x14ac:dyDescent="0.3">
      <c r="A12" s="236" t="s">
        <v>248</v>
      </c>
      <c r="B12" s="236" t="s">
        <v>11</v>
      </c>
      <c r="C12" s="104" t="s">
        <v>249</v>
      </c>
      <c r="D12" s="104" t="s">
        <v>250</v>
      </c>
      <c r="E12" s="104" t="s">
        <v>251</v>
      </c>
      <c r="F12" s="104" t="s">
        <v>150</v>
      </c>
      <c r="G12" s="105" t="s">
        <v>152</v>
      </c>
      <c r="H12" s="106" t="s">
        <v>153</v>
      </c>
      <c r="I12" s="107" t="s">
        <v>154</v>
      </c>
      <c r="J12" s="108" t="s">
        <v>252</v>
      </c>
      <c r="K12" s="108" t="s">
        <v>253</v>
      </c>
    </row>
    <row r="13" spans="1:14" x14ac:dyDescent="0.25">
      <c r="A13" s="237"/>
      <c r="B13" s="237"/>
      <c r="C13" s="110" t="s">
        <v>254</v>
      </c>
      <c r="D13" s="110" t="s">
        <v>255</v>
      </c>
      <c r="E13" s="110" t="s">
        <v>256</v>
      </c>
      <c r="F13" s="110"/>
      <c r="G13" s="111" t="s">
        <v>161</v>
      </c>
      <c r="H13" s="112" t="s">
        <v>162</v>
      </c>
      <c r="I13" s="113"/>
      <c r="J13" s="110"/>
      <c r="K13" s="110"/>
    </row>
    <row r="14" spans="1:14" x14ac:dyDescent="0.25">
      <c r="A14" s="114" t="s">
        <v>257</v>
      </c>
      <c r="B14" s="115" t="s">
        <v>258</v>
      </c>
      <c r="C14" s="75">
        <v>132</v>
      </c>
      <c r="D14" s="114" t="s">
        <v>259</v>
      </c>
      <c r="E14" s="116">
        <v>2132001</v>
      </c>
      <c r="F14" s="117" t="s">
        <v>260</v>
      </c>
      <c r="G14" s="116">
        <v>6009999</v>
      </c>
      <c r="H14" s="117">
        <v>625</v>
      </c>
      <c r="I14" s="118" t="s">
        <v>261</v>
      </c>
      <c r="J14" s="119" t="s">
        <v>262</v>
      </c>
      <c r="K14" s="119"/>
    </row>
    <row r="15" spans="1:14" x14ac:dyDescent="0.25">
      <c r="A15" s="114" t="s">
        <v>257</v>
      </c>
      <c r="B15" s="115" t="s">
        <v>258</v>
      </c>
      <c r="C15" s="75">
        <v>132</v>
      </c>
      <c r="D15" s="114" t="s">
        <v>259</v>
      </c>
      <c r="E15" s="75">
        <v>2132005</v>
      </c>
      <c r="F15" s="114" t="s">
        <v>260</v>
      </c>
      <c r="G15" s="75">
        <v>6009999</v>
      </c>
      <c r="H15" s="114">
        <v>625</v>
      </c>
      <c r="I15" s="120" t="s">
        <v>263</v>
      </c>
      <c r="J15" s="76" t="s">
        <v>262</v>
      </c>
      <c r="K15" s="76"/>
      <c r="N15" s="140"/>
    </row>
    <row r="16" spans="1:14" x14ac:dyDescent="0.25">
      <c r="A16" s="114" t="s">
        <v>257</v>
      </c>
      <c r="B16" s="115" t="s">
        <v>258</v>
      </c>
      <c r="C16" s="75">
        <v>132</v>
      </c>
      <c r="D16" s="114" t="s">
        <v>259</v>
      </c>
      <c r="E16" s="75">
        <v>2132001</v>
      </c>
      <c r="F16" s="114" t="s">
        <v>260</v>
      </c>
      <c r="G16" s="75">
        <v>6029999</v>
      </c>
      <c r="H16" s="114">
        <v>625</v>
      </c>
      <c r="I16" s="120" t="s">
        <v>264</v>
      </c>
      <c r="J16" s="76" t="s">
        <v>265</v>
      </c>
      <c r="K16" s="76"/>
    </row>
    <row r="17" spans="1:15" x14ac:dyDescent="0.25">
      <c r="A17" s="114" t="s">
        <v>257</v>
      </c>
      <c r="B17" s="115" t="s">
        <v>258</v>
      </c>
      <c r="C17" s="75">
        <v>132</v>
      </c>
      <c r="D17" s="114" t="s">
        <v>259</v>
      </c>
      <c r="E17" s="75">
        <v>2132005</v>
      </c>
      <c r="F17" s="114" t="s">
        <v>260</v>
      </c>
      <c r="G17" s="75">
        <v>6029999</v>
      </c>
      <c r="H17" s="114">
        <v>625</v>
      </c>
      <c r="I17" s="120" t="s">
        <v>266</v>
      </c>
      <c r="J17" s="76" t="s">
        <v>265</v>
      </c>
      <c r="K17" s="76"/>
      <c r="M17" s="140"/>
    </row>
    <row r="18" spans="1:15" x14ac:dyDescent="0.25">
      <c r="A18" s="114" t="s">
        <v>267</v>
      </c>
      <c r="B18" s="115" t="s">
        <v>258</v>
      </c>
      <c r="C18" s="75">
        <v>132</v>
      </c>
      <c r="D18" s="114" t="s">
        <v>259</v>
      </c>
      <c r="E18" s="75">
        <v>2132001</v>
      </c>
      <c r="F18" s="114" t="s">
        <v>260</v>
      </c>
      <c r="G18" s="75">
        <v>2319999</v>
      </c>
      <c r="H18" s="114">
        <v>625</v>
      </c>
      <c r="I18" s="120" t="s">
        <v>269</v>
      </c>
      <c r="J18" s="76" t="s">
        <v>270</v>
      </c>
      <c r="K18" s="76"/>
    </row>
    <row r="19" spans="1:15" x14ac:dyDescent="0.25">
      <c r="A19" s="114" t="s">
        <v>267</v>
      </c>
      <c r="B19" s="115" t="s">
        <v>268</v>
      </c>
      <c r="C19" s="75">
        <v>132</v>
      </c>
      <c r="D19" s="114" t="s">
        <v>259</v>
      </c>
      <c r="E19" s="75">
        <v>2132001</v>
      </c>
      <c r="F19" s="114" t="s">
        <v>260</v>
      </c>
      <c r="G19" s="75">
        <v>6009999</v>
      </c>
      <c r="H19" s="114">
        <v>625</v>
      </c>
      <c r="I19" s="120" t="s">
        <v>402</v>
      </c>
      <c r="J19" s="76" t="s">
        <v>262</v>
      </c>
      <c r="K19" s="76"/>
      <c r="M19" s="140"/>
    </row>
    <row r="20" spans="1:15" x14ac:dyDescent="0.25">
      <c r="A20" s="114" t="s">
        <v>267</v>
      </c>
      <c r="B20" s="115" t="s">
        <v>268</v>
      </c>
      <c r="C20" s="75">
        <v>132</v>
      </c>
      <c r="D20" s="114" t="s">
        <v>259</v>
      </c>
      <c r="E20" s="75">
        <v>2132005</v>
      </c>
      <c r="F20" s="114" t="s">
        <v>260</v>
      </c>
      <c r="G20" s="75">
        <v>6009999</v>
      </c>
      <c r="H20" s="114">
        <v>625</v>
      </c>
      <c r="I20" s="120" t="s">
        <v>401</v>
      </c>
      <c r="J20" s="76" t="s">
        <v>262</v>
      </c>
      <c r="K20" s="76"/>
    </row>
    <row r="21" spans="1:15" x14ac:dyDescent="0.25">
      <c r="A21" s="114" t="s">
        <v>267</v>
      </c>
      <c r="B21" s="115" t="s">
        <v>268</v>
      </c>
      <c r="C21" s="75">
        <v>132</v>
      </c>
      <c r="D21" s="114" t="s">
        <v>259</v>
      </c>
      <c r="E21" s="75">
        <v>2132001</v>
      </c>
      <c r="F21" s="114" t="s">
        <v>260</v>
      </c>
      <c r="G21" s="75">
        <v>6029999</v>
      </c>
      <c r="H21" s="114">
        <v>625</v>
      </c>
      <c r="I21" s="120" t="s">
        <v>405</v>
      </c>
      <c r="J21" s="76" t="s">
        <v>265</v>
      </c>
      <c r="K21" s="76"/>
    </row>
    <row r="22" spans="1:15" x14ac:dyDescent="0.25">
      <c r="A22" s="114" t="s">
        <v>267</v>
      </c>
      <c r="B22" s="115" t="s">
        <v>268</v>
      </c>
      <c r="C22" s="75">
        <v>132</v>
      </c>
      <c r="D22" s="114" t="s">
        <v>259</v>
      </c>
      <c r="E22" s="75">
        <v>2132001</v>
      </c>
      <c r="F22" s="114" t="s">
        <v>260</v>
      </c>
      <c r="G22" s="75">
        <v>2309999</v>
      </c>
      <c r="H22" s="114">
        <v>625</v>
      </c>
      <c r="I22" s="120" t="s">
        <v>271</v>
      </c>
      <c r="J22" s="76" t="s">
        <v>270</v>
      </c>
      <c r="K22" s="76"/>
      <c r="O22" s="140"/>
    </row>
    <row r="23" spans="1:15" x14ac:dyDescent="0.25">
      <c r="A23" s="114" t="s">
        <v>267</v>
      </c>
      <c r="B23" s="115" t="s">
        <v>268</v>
      </c>
      <c r="C23" s="75">
        <v>132</v>
      </c>
      <c r="D23" s="114" t="s">
        <v>259</v>
      </c>
      <c r="E23" s="75">
        <v>2132001</v>
      </c>
      <c r="F23" s="114" t="s">
        <v>260</v>
      </c>
      <c r="G23" s="75">
        <v>2319999</v>
      </c>
      <c r="H23" s="114">
        <v>625</v>
      </c>
      <c r="I23" s="120" t="s">
        <v>404</v>
      </c>
      <c r="J23" s="76" t="s">
        <v>270</v>
      </c>
      <c r="K23" s="76"/>
    </row>
    <row r="24" spans="1:15" x14ac:dyDescent="0.25">
      <c r="A24" s="114" t="s">
        <v>272</v>
      </c>
      <c r="B24" s="115" t="s">
        <v>268</v>
      </c>
      <c r="C24" s="75">
        <v>132</v>
      </c>
      <c r="D24" s="114" t="s">
        <v>259</v>
      </c>
      <c r="E24" s="75">
        <v>2132005</v>
      </c>
      <c r="F24" s="114" t="s">
        <v>260</v>
      </c>
      <c r="G24" s="75">
        <v>2319999</v>
      </c>
      <c r="H24" s="114">
        <v>625</v>
      </c>
      <c r="I24" s="120" t="s">
        <v>403</v>
      </c>
      <c r="J24" s="76" t="s">
        <v>270</v>
      </c>
      <c r="K24" s="76"/>
      <c r="O24" s="140"/>
    </row>
    <row r="25" spans="1:15" x14ac:dyDescent="0.25">
      <c r="A25" s="114" t="s">
        <v>272</v>
      </c>
      <c r="B25" s="115" t="s">
        <v>273</v>
      </c>
      <c r="C25" s="75">
        <v>132</v>
      </c>
      <c r="D25" s="114" t="s">
        <v>259</v>
      </c>
      <c r="E25" s="75">
        <v>2132001</v>
      </c>
      <c r="F25" s="114" t="s">
        <v>260</v>
      </c>
      <c r="G25" s="75">
        <v>6009999</v>
      </c>
      <c r="H25" s="114">
        <v>625</v>
      </c>
      <c r="I25" s="120" t="s">
        <v>274</v>
      </c>
      <c r="J25" s="76" t="s">
        <v>262</v>
      </c>
      <c r="K25" s="76"/>
    </row>
    <row r="26" spans="1:15" x14ac:dyDescent="0.25">
      <c r="A26" s="114" t="s">
        <v>272</v>
      </c>
      <c r="B26" s="115" t="s">
        <v>273</v>
      </c>
      <c r="C26" s="75">
        <v>132</v>
      </c>
      <c r="D26" s="114" t="s">
        <v>259</v>
      </c>
      <c r="E26" s="75">
        <v>2132005</v>
      </c>
      <c r="F26" s="114" t="s">
        <v>260</v>
      </c>
      <c r="G26" s="75">
        <v>6009999</v>
      </c>
      <c r="H26" s="114">
        <v>625</v>
      </c>
      <c r="I26" s="120" t="s">
        <v>275</v>
      </c>
      <c r="J26" s="76" t="s">
        <v>262</v>
      </c>
      <c r="K26" s="76"/>
    </row>
    <row r="27" spans="1:15" x14ac:dyDescent="0.25">
      <c r="A27" s="114" t="s">
        <v>272</v>
      </c>
      <c r="B27" s="115" t="s">
        <v>273</v>
      </c>
      <c r="C27" s="75">
        <v>132</v>
      </c>
      <c r="D27" s="114" t="s">
        <v>259</v>
      </c>
      <c r="E27" s="75">
        <v>2132001</v>
      </c>
      <c r="F27" s="114" t="s">
        <v>260</v>
      </c>
      <c r="G27" s="75">
        <v>6029999</v>
      </c>
      <c r="H27" s="114">
        <v>625</v>
      </c>
      <c r="I27" s="120" t="s">
        <v>276</v>
      </c>
      <c r="J27" s="76" t="s">
        <v>262</v>
      </c>
      <c r="K27" s="76"/>
    </row>
    <row r="28" spans="1:15" x14ac:dyDescent="0.25">
      <c r="A28" s="114" t="s">
        <v>272</v>
      </c>
      <c r="B28" s="115" t="s">
        <v>273</v>
      </c>
      <c r="C28" s="75">
        <v>132</v>
      </c>
      <c r="D28" s="114" t="s">
        <v>259</v>
      </c>
      <c r="E28" s="75">
        <v>2132001</v>
      </c>
      <c r="F28" s="114" t="s">
        <v>260</v>
      </c>
      <c r="G28" s="75">
        <v>6009999</v>
      </c>
      <c r="H28" s="114">
        <v>625</v>
      </c>
      <c r="I28" s="120"/>
      <c r="J28" s="76" t="s">
        <v>265</v>
      </c>
      <c r="K28" s="76"/>
    </row>
    <row r="29" spans="1:15" x14ac:dyDescent="0.25">
      <c r="A29" s="114" t="s">
        <v>272</v>
      </c>
      <c r="B29" s="115" t="s">
        <v>273</v>
      </c>
      <c r="C29" s="75">
        <v>132</v>
      </c>
      <c r="D29" s="114" t="s">
        <v>259</v>
      </c>
      <c r="E29" s="75">
        <v>2132001</v>
      </c>
      <c r="F29" s="114" t="s">
        <v>260</v>
      </c>
      <c r="G29" s="75">
        <v>6009999</v>
      </c>
      <c r="H29" s="114">
        <v>625</v>
      </c>
      <c r="I29" s="114"/>
      <c r="J29" s="76" t="s">
        <v>265</v>
      </c>
      <c r="K29" s="76"/>
    </row>
    <row r="30" spans="1:15" x14ac:dyDescent="0.25">
      <c r="A30" s="114" t="s">
        <v>272</v>
      </c>
      <c r="B30" s="115" t="s">
        <v>273</v>
      </c>
      <c r="C30" s="75">
        <v>132</v>
      </c>
      <c r="D30" s="114" t="s">
        <v>259</v>
      </c>
      <c r="E30" s="75">
        <v>2132001</v>
      </c>
      <c r="F30" s="114" t="s">
        <v>260</v>
      </c>
      <c r="G30" s="75">
        <v>6009999</v>
      </c>
      <c r="H30" s="114">
        <v>625</v>
      </c>
      <c r="I30" s="114"/>
      <c r="J30" s="76" t="s">
        <v>265</v>
      </c>
      <c r="K30" s="76"/>
    </row>
    <row r="31" spans="1:15" x14ac:dyDescent="0.25">
      <c r="A31" s="114" t="s">
        <v>272</v>
      </c>
      <c r="B31" s="115" t="s">
        <v>273</v>
      </c>
      <c r="C31" s="75">
        <v>132</v>
      </c>
      <c r="D31" s="114" t="s">
        <v>259</v>
      </c>
      <c r="E31" s="75">
        <v>2132001</v>
      </c>
      <c r="F31" s="114" t="s">
        <v>260</v>
      </c>
      <c r="G31" s="75">
        <v>6009999</v>
      </c>
      <c r="H31" s="114">
        <v>625</v>
      </c>
      <c r="I31" s="114"/>
      <c r="J31" s="76" t="s">
        <v>270</v>
      </c>
      <c r="K31" s="76"/>
    </row>
    <row r="32" spans="1:15" x14ac:dyDescent="0.25">
      <c r="A32" s="121">
        <v>42738</v>
      </c>
      <c r="B32" s="78" t="s">
        <v>273</v>
      </c>
      <c r="C32" s="78">
        <v>132</v>
      </c>
      <c r="D32" s="122" t="s">
        <v>259</v>
      </c>
      <c r="E32" s="75">
        <v>2132001</v>
      </c>
      <c r="F32" s="114" t="s">
        <v>260</v>
      </c>
      <c r="G32" s="75">
        <v>6009999</v>
      </c>
      <c r="H32" s="114">
        <v>625</v>
      </c>
      <c r="I32" s="75"/>
      <c r="J32" s="76" t="s">
        <v>270</v>
      </c>
      <c r="K32" s="76"/>
    </row>
    <row r="33" spans="1:11" ht="15.75" x14ac:dyDescent="0.25">
      <c r="A33" s="76"/>
      <c r="B33" s="238" t="s">
        <v>277</v>
      </c>
      <c r="C33" s="238"/>
      <c r="D33" s="114"/>
      <c r="E33" s="75"/>
      <c r="F33" s="114"/>
      <c r="G33" s="75"/>
      <c r="H33" s="114"/>
      <c r="I33" s="124" t="s">
        <v>406</v>
      </c>
      <c r="J33" s="76"/>
      <c r="K33" s="76"/>
    </row>
    <row r="34" spans="1:11" ht="15.75" x14ac:dyDescent="0.25">
      <c r="A34" s="125"/>
      <c r="B34" s="115"/>
      <c r="C34" s="75"/>
      <c r="D34" s="114"/>
      <c r="E34" s="76"/>
      <c r="F34" s="76"/>
      <c r="G34" s="76"/>
      <c r="H34" s="76"/>
      <c r="I34" s="126"/>
      <c r="J34" s="76"/>
      <c r="K34" s="76"/>
    </row>
    <row r="35" spans="1:11" x14ac:dyDescent="0.25">
      <c r="A35" s="125" t="s">
        <v>278</v>
      </c>
      <c r="B35" s="115" t="s">
        <v>279</v>
      </c>
      <c r="C35" s="75">
        <v>132</v>
      </c>
      <c r="D35" s="114" t="s">
        <v>259</v>
      </c>
      <c r="E35" s="75">
        <v>2132001</v>
      </c>
      <c r="F35" s="114" t="s">
        <v>260</v>
      </c>
      <c r="G35" s="75">
        <v>6009999</v>
      </c>
      <c r="H35" s="114">
        <v>625</v>
      </c>
      <c r="I35" s="127">
        <v>14507918</v>
      </c>
      <c r="J35" s="76" t="s">
        <v>262</v>
      </c>
      <c r="K35" s="76"/>
    </row>
    <row r="36" spans="1:11" x14ac:dyDescent="0.25">
      <c r="A36" s="125" t="s">
        <v>278</v>
      </c>
      <c r="B36" s="115" t="s">
        <v>279</v>
      </c>
      <c r="C36" s="75">
        <v>132</v>
      </c>
      <c r="D36" s="114" t="s">
        <v>259</v>
      </c>
      <c r="E36" s="75">
        <v>2132005</v>
      </c>
      <c r="F36" s="114" t="s">
        <v>260</v>
      </c>
      <c r="G36" s="75">
        <v>6009999</v>
      </c>
      <c r="H36" s="114">
        <v>625</v>
      </c>
      <c r="I36" s="127">
        <v>2000000</v>
      </c>
      <c r="J36" s="76" t="s">
        <v>262</v>
      </c>
      <c r="K36" s="76"/>
    </row>
    <row r="37" spans="1:11" x14ac:dyDescent="0.25">
      <c r="A37" s="125" t="s">
        <v>278</v>
      </c>
      <c r="B37" s="115" t="s">
        <v>279</v>
      </c>
      <c r="C37" s="75">
        <v>132</v>
      </c>
      <c r="D37" s="114" t="s">
        <v>259</v>
      </c>
      <c r="E37" s="75">
        <v>2132001</v>
      </c>
      <c r="F37" s="114" t="s">
        <v>260</v>
      </c>
      <c r="G37" s="75">
        <v>6029999</v>
      </c>
      <c r="H37" s="114">
        <v>625</v>
      </c>
      <c r="I37" s="127">
        <v>7575828</v>
      </c>
      <c r="J37" s="76" t="s">
        <v>265</v>
      </c>
      <c r="K37" s="76"/>
    </row>
    <row r="38" spans="1:11" x14ac:dyDescent="0.25">
      <c r="A38" s="125" t="s">
        <v>278</v>
      </c>
      <c r="B38" s="115" t="s">
        <v>279</v>
      </c>
      <c r="C38" s="75">
        <v>132</v>
      </c>
      <c r="D38" s="114" t="s">
        <v>259</v>
      </c>
      <c r="E38" s="75">
        <v>2132005</v>
      </c>
      <c r="F38" s="114" t="s">
        <v>260</v>
      </c>
      <c r="G38" s="75">
        <v>6029999</v>
      </c>
      <c r="H38" s="114">
        <v>625</v>
      </c>
      <c r="I38" s="127">
        <v>250000</v>
      </c>
      <c r="J38" s="76" t="s">
        <v>265</v>
      </c>
      <c r="K38" s="76"/>
    </row>
    <row r="39" spans="1:11" x14ac:dyDescent="0.25">
      <c r="A39" s="125" t="s">
        <v>278</v>
      </c>
      <c r="B39" s="115" t="s">
        <v>279</v>
      </c>
      <c r="C39" s="75">
        <v>132</v>
      </c>
      <c r="D39" s="114" t="s">
        <v>259</v>
      </c>
      <c r="E39" s="75">
        <v>2132001</v>
      </c>
      <c r="F39" s="114" t="s">
        <v>260</v>
      </c>
      <c r="G39" s="75">
        <v>2319999</v>
      </c>
      <c r="H39" s="114">
        <v>625</v>
      </c>
      <c r="I39" s="127">
        <v>8316796</v>
      </c>
      <c r="J39" s="76" t="s">
        <v>270</v>
      </c>
      <c r="K39" s="76"/>
    </row>
    <row r="40" spans="1:11" x14ac:dyDescent="0.25">
      <c r="A40" s="125" t="s">
        <v>280</v>
      </c>
      <c r="B40" s="115" t="s">
        <v>281</v>
      </c>
      <c r="C40" s="75">
        <v>132</v>
      </c>
      <c r="D40" s="114" t="s">
        <v>259</v>
      </c>
      <c r="E40" s="75">
        <v>2132001</v>
      </c>
      <c r="F40" s="114" t="s">
        <v>260</v>
      </c>
      <c r="G40" s="75">
        <v>2319999</v>
      </c>
      <c r="H40" s="114">
        <v>625</v>
      </c>
      <c r="I40" s="127">
        <v>1045579</v>
      </c>
      <c r="J40" s="76" t="s">
        <v>270</v>
      </c>
      <c r="K40" s="76"/>
    </row>
    <row r="41" spans="1:11" x14ac:dyDescent="0.25">
      <c r="A41" s="125" t="s">
        <v>280</v>
      </c>
      <c r="B41" s="115" t="s">
        <v>281</v>
      </c>
      <c r="C41" s="75">
        <v>132</v>
      </c>
      <c r="D41" s="114" t="s">
        <v>259</v>
      </c>
      <c r="E41" s="75">
        <v>2132001</v>
      </c>
      <c r="F41" s="114" t="s">
        <v>260</v>
      </c>
      <c r="G41" s="75">
        <v>6009999</v>
      </c>
      <c r="H41" s="114">
        <v>625</v>
      </c>
      <c r="I41" s="127">
        <v>14338416</v>
      </c>
      <c r="J41" s="76" t="s">
        <v>262</v>
      </c>
      <c r="K41" s="76"/>
    </row>
    <row r="42" spans="1:11" x14ac:dyDescent="0.25">
      <c r="A42" s="125" t="s">
        <v>280</v>
      </c>
      <c r="B42" s="115" t="s">
        <v>281</v>
      </c>
      <c r="C42" s="75">
        <v>132</v>
      </c>
      <c r="D42" s="114" t="s">
        <v>259</v>
      </c>
      <c r="E42" s="75">
        <v>2132005</v>
      </c>
      <c r="F42" s="114" t="s">
        <v>260</v>
      </c>
      <c r="G42" s="75">
        <v>6009999</v>
      </c>
      <c r="H42" s="114">
        <v>625</v>
      </c>
      <c r="I42" s="127">
        <v>1000000</v>
      </c>
      <c r="J42" s="76" t="s">
        <v>262</v>
      </c>
      <c r="K42" s="76"/>
    </row>
    <row r="43" spans="1:11" x14ac:dyDescent="0.25">
      <c r="A43" s="125" t="s">
        <v>280</v>
      </c>
      <c r="B43" s="115" t="s">
        <v>281</v>
      </c>
      <c r="C43" s="75">
        <v>132</v>
      </c>
      <c r="D43" s="114" t="s">
        <v>259</v>
      </c>
      <c r="E43" s="75">
        <v>2132001</v>
      </c>
      <c r="F43" s="114" t="s">
        <v>260</v>
      </c>
      <c r="G43" s="75">
        <v>6029999</v>
      </c>
      <c r="H43" s="114">
        <v>625</v>
      </c>
      <c r="I43" s="127">
        <v>7070000</v>
      </c>
      <c r="J43" s="76" t="s">
        <v>265</v>
      </c>
      <c r="K43" s="76"/>
    </row>
    <row r="44" spans="1:11" x14ac:dyDescent="0.25">
      <c r="A44" s="125" t="s">
        <v>280</v>
      </c>
      <c r="B44" s="115" t="s">
        <v>281</v>
      </c>
      <c r="C44" s="75">
        <v>132</v>
      </c>
      <c r="D44" s="114" t="s">
        <v>259</v>
      </c>
      <c r="E44" s="75">
        <v>2132001</v>
      </c>
      <c r="F44" s="114" t="s">
        <v>260</v>
      </c>
      <c r="G44" s="75">
        <v>6009999</v>
      </c>
      <c r="H44" s="114">
        <v>625</v>
      </c>
      <c r="I44" s="127"/>
      <c r="J44" s="76" t="s">
        <v>265</v>
      </c>
      <c r="K44" s="76"/>
    </row>
    <row r="45" spans="1:11" x14ac:dyDescent="0.25">
      <c r="A45" s="125" t="s">
        <v>280</v>
      </c>
      <c r="B45" s="115" t="s">
        <v>281</v>
      </c>
      <c r="C45" s="75">
        <v>132</v>
      </c>
      <c r="D45" s="114" t="s">
        <v>259</v>
      </c>
      <c r="E45" s="75">
        <v>2132001</v>
      </c>
      <c r="F45" s="114" t="s">
        <v>260</v>
      </c>
      <c r="G45" s="75">
        <v>6009999</v>
      </c>
      <c r="H45" s="114">
        <v>625</v>
      </c>
      <c r="I45" s="127"/>
      <c r="J45" s="76" t="s">
        <v>265</v>
      </c>
      <c r="K45" s="76"/>
    </row>
    <row r="46" spans="1:11" x14ac:dyDescent="0.25">
      <c r="A46" s="125" t="s">
        <v>282</v>
      </c>
      <c r="B46" s="115" t="s">
        <v>283</v>
      </c>
      <c r="C46" s="75">
        <v>132</v>
      </c>
      <c r="D46" s="114" t="s">
        <v>259</v>
      </c>
      <c r="E46" s="75">
        <v>2132001</v>
      </c>
      <c r="F46" s="114" t="s">
        <v>260</v>
      </c>
      <c r="G46" s="75">
        <v>6009999</v>
      </c>
      <c r="H46" s="114">
        <v>625</v>
      </c>
      <c r="I46" s="127"/>
      <c r="J46" s="76" t="s">
        <v>270</v>
      </c>
      <c r="K46" s="76"/>
    </row>
    <row r="47" spans="1:11" x14ac:dyDescent="0.25">
      <c r="A47" s="125" t="s">
        <v>282</v>
      </c>
      <c r="B47" s="115" t="s">
        <v>283</v>
      </c>
      <c r="C47" s="75">
        <v>132</v>
      </c>
      <c r="D47" s="114" t="s">
        <v>259</v>
      </c>
      <c r="E47" s="75">
        <v>2132001</v>
      </c>
      <c r="F47" s="114" t="s">
        <v>260</v>
      </c>
      <c r="G47" s="75">
        <v>6009999</v>
      </c>
      <c r="H47" s="114">
        <v>625</v>
      </c>
      <c r="I47" s="127">
        <v>12374654</v>
      </c>
      <c r="J47" s="76" t="s">
        <v>262</v>
      </c>
      <c r="K47" s="76"/>
    </row>
    <row r="48" spans="1:11" x14ac:dyDescent="0.25">
      <c r="A48" s="125" t="s">
        <v>282</v>
      </c>
      <c r="B48" s="115" t="s">
        <v>283</v>
      </c>
      <c r="C48" s="75">
        <v>132</v>
      </c>
      <c r="D48" s="114" t="s">
        <v>259</v>
      </c>
      <c r="E48" s="75">
        <v>2132005</v>
      </c>
      <c r="F48" s="114" t="s">
        <v>260</v>
      </c>
      <c r="G48" s="75">
        <v>6009999</v>
      </c>
      <c r="H48" s="114">
        <v>625</v>
      </c>
      <c r="I48" s="127">
        <v>150000</v>
      </c>
      <c r="J48" s="76" t="s">
        <v>262</v>
      </c>
      <c r="K48" s="76"/>
    </row>
    <row r="49" spans="1:11" x14ac:dyDescent="0.25">
      <c r="A49" s="125" t="s">
        <v>282</v>
      </c>
      <c r="B49" s="115" t="s">
        <v>283</v>
      </c>
      <c r="C49" s="75">
        <v>132</v>
      </c>
      <c r="D49" s="114" t="s">
        <v>259</v>
      </c>
      <c r="E49" s="75">
        <v>2132001</v>
      </c>
      <c r="F49" s="114" t="s">
        <v>260</v>
      </c>
      <c r="G49" s="75">
        <v>6029999</v>
      </c>
      <c r="H49" s="114">
        <v>625</v>
      </c>
      <c r="I49" s="127">
        <v>5488292</v>
      </c>
      <c r="J49" s="76" t="s">
        <v>265</v>
      </c>
      <c r="K49" s="76"/>
    </row>
    <row r="50" spans="1:11" x14ac:dyDescent="0.25">
      <c r="A50" s="125" t="s">
        <v>282</v>
      </c>
      <c r="B50" s="115" t="s">
        <v>283</v>
      </c>
      <c r="C50" s="75">
        <v>132</v>
      </c>
      <c r="D50" s="114" t="s">
        <v>259</v>
      </c>
      <c r="E50" s="75">
        <v>2132001</v>
      </c>
      <c r="F50" s="114" t="s">
        <v>260</v>
      </c>
      <c r="G50" s="75">
        <v>6009999</v>
      </c>
      <c r="H50" s="114">
        <v>625</v>
      </c>
      <c r="I50" s="127"/>
      <c r="J50" s="76" t="s">
        <v>265</v>
      </c>
      <c r="K50" s="76"/>
    </row>
    <row r="51" spans="1:11" x14ac:dyDescent="0.25">
      <c r="A51" s="125" t="s">
        <v>282</v>
      </c>
      <c r="B51" s="115" t="s">
        <v>283</v>
      </c>
      <c r="C51" s="75">
        <v>132</v>
      </c>
      <c r="D51" s="114" t="s">
        <v>259</v>
      </c>
      <c r="E51" s="75">
        <v>2132001</v>
      </c>
      <c r="F51" s="114" t="s">
        <v>260</v>
      </c>
      <c r="G51" s="75">
        <v>6009999</v>
      </c>
      <c r="H51" s="114">
        <v>625</v>
      </c>
      <c r="I51" s="127"/>
      <c r="J51" s="76" t="s">
        <v>265</v>
      </c>
      <c r="K51" s="76"/>
    </row>
    <row r="52" spans="1:11" x14ac:dyDescent="0.25">
      <c r="A52" s="125" t="s">
        <v>282</v>
      </c>
      <c r="B52" s="115" t="s">
        <v>283</v>
      </c>
      <c r="C52" s="75">
        <v>132</v>
      </c>
      <c r="D52" s="114" t="s">
        <v>259</v>
      </c>
      <c r="E52" s="75">
        <v>2132001</v>
      </c>
      <c r="F52" s="114" t="s">
        <v>260</v>
      </c>
      <c r="G52" s="75">
        <v>6009999</v>
      </c>
      <c r="H52" s="114">
        <v>625</v>
      </c>
      <c r="I52" s="75"/>
      <c r="J52" s="76" t="s">
        <v>270</v>
      </c>
      <c r="K52" s="76"/>
    </row>
    <row r="53" spans="1:11" ht="15.75" x14ac:dyDescent="0.25">
      <c r="A53" s="76"/>
      <c r="B53" s="238" t="s">
        <v>284</v>
      </c>
      <c r="C53" s="238"/>
      <c r="D53" s="76"/>
      <c r="E53" s="75"/>
      <c r="F53" s="114"/>
      <c r="G53" s="75"/>
      <c r="H53" s="114"/>
      <c r="I53" s="128">
        <f>SUM(I34:I51)</f>
        <v>74117483</v>
      </c>
      <c r="J53" s="76"/>
      <c r="K53" s="76"/>
    </row>
    <row r="54" spans="1:11" ht="15.75" x14ac:dyDescent="0.25">
      <c r="A54" s="125"/>
      <c r="B54" s="115"/>
      <c r="C54" s="75"/>
      <c r="D54" s="114"/>
      <c r="E54" s="76"/>
      <c r="F54" s="76"/>
      <c r="G54" s="75"/>
      <c r="H54" s="76"/>
      <c r="I54" s="1"/>
      <c r="J54" s="76"/>
      <c r="K54" s="76"/>
    </row>
    <row r="55" spans="1:11" x14ac:dyDescent="0.25">
      <c r="A55" s="125" t="s">
        <v>285</v>
      </c>
      <c r="B55" s="115" t="s">
        <v>286</v>
      </c>
      <c r="C55" s="75">
        <v>132</v>
      </c>
      <c r="D55" s="114" t="s">
        <v>259</v>
      </c>
      <c r="E55" s="75">
        <v>2132001</v>
      </c>
      <c r="F55" s="114" t="s">
        <v>260</v>
      </c>
      <c r="G55" s="75">
        <v>6009999</v>
      </c>
      <c r="H55" s="114">
        <v>625</v>
      </c>
      <c r="I55" s="127">
        <v>13877000</v>
      </c>
      <c r="J55" s="76" t="s">
        <v>262</v>
      </c>
      <c r="K55" s="76"/>
    </row>
    <row r="56" spans="1:11" x14ac:dyDescent="0.25">
      <c r="A56" s="125" t="s">
        <v>285</v>
      </c>
      <c r="B56" s="115" t="s">
        <v>286</v>
      </c>
      <c r="C56" s="75">
        <v>132</v>
      </c>
      <c r="D56" s="114" t="s">
        <v>259</v>
      </c>
      <c r="E56" s="75">
        <v>2132005</v>
      </c>
      <c r="F56" s="114" t="s">
        <v>260</v>
      </c>
      <c r="G56" s="75">
        <v>6009999</v>
      </c>
      <c r="H56" s="114">
        <v>625</v>
      </c>
      <c r="I56" s="127">
        <v>1000000</v>
      </c>
      <c r="J56" s="76" t="s">
        <v>262</v>
      </c>
      <c r="K56" s="76"/>
    </row>
    <row r="57" spans="1:11" x14ac:dyDescent="0.25">
      <c r="A57" s="125" t="s">
        <v>285</v>
      </c>
      <c r="B57" s="115" t="s">
        <v>286</v>
      </c>
      <c r="C57" s="75">
        <v>132</v>
      </c>
      <c r="D57" s="114" t="s">
        <v>259</v>
      </c>
      <c r="E57" s="75">
        <v>2132001</v>
      </c>
      <c r="F57" s="114" t="s">
        <v>260</v>
      </c>
      <c r="G57" s="75">
        <v>6029999</v>
      </c>
      <c r="H57" s="114">
        <v>625</v>
      </c>
      <c r="I57" s="127">
        <v>7860000</v>
      </c>
      <c r="J57" s="76" t="s">
        <v>265</v>
      </c>
      <c r="K57" s="76"/>
    </row>
    <row r="58" spans="1:11" x14ac:dyDescent="0.25">
      <c r="A58" s="125" t="s">
        <v>285</v>
      </c>
      <c r="B58" s="115" t="s">
        <v>286</v>
      </c>
      <c r="C58" s="75">
        <v>132</v>
      </c>
      <c r="D58" s="114" t="s">
        <v>259</v>
      </c>
      <c r="E58" s="75">
        <v>2132005</v>
      </c>
      <c r="F58" s="114" t="s">
        <v>260</v>
      </c>
      <c r="G58" s="75">
        <v>6029999</v>
      </c>
      <c r="H58" s="114">
        <v>625</v>
      </c>
      <c r="I58" s="127">
        <v>230000</v>
      </c>
      <c r="J58" s="76" t="s">
        <v>265</v>
      </c>
      <c r="K58" s="76"/>
    </row>
    <row r="59" spans="1:11" x14ac:dyDescent="0.25">
      <c r="A59" s="125" t="s">
        <v>285</v>
      </c>
      <c r="B59" s="115" t="s">
        <v>286</v>
      </c>
      <c r="C59" s="75">
        <v>132</v>
      </c>
      <c r="D59" s="114" t="s">
        <v>259</v>
      </c>
      <c r="E59" s="75">
        <v>2132001</v>
      </c>
      <c r="F59" s="114" t="s">
        <v>260</v>
      </c>
      <c r="G59" s="75">
        <v>2319999</v>
      </c>
      <c r="H59" s="114">
        <v>625</v>
      </c>
      <c r="I59" s="127">
        <v>7651452</v>
      </c>
      <c r="J59" s="76" t="s">
        <v>270</v>
      </c>
      <c r="K59" s="76"/>
    </row>
    <row r="60" spans="1:11" x14ac:dyDescent="0.25">
      <c r="A60" s="125" t="s">
        <v>287</v>
      </c>
      <c r="B60" s="115" t="s">
        <v>288</v>
      </c>
      <c r="C60" s="75">
        <v>132</v>
      </c>
      <c r="D60" s="114" t="s">
        <v>259</v>
      </c>
      <c r="E60" s="75">
        <v>2132001</v>
      </c>
      <c r="F60" s="114" t="s">
        <v>260</v>
      </c>
      <c r="G60" s="75">
        <v>2319999</v>
      </c>
      <c r="H60" s="114">
        <v>625</v>
      </c>
      <c r="I60" s="127">
        <v>961933</v>
      </c>
      <c r="J60" s="76" t="s">
        <v>270</v>
      </c>
      <c r="K60" s="76"/>
    </row>
    <row r="61" spans="1:11" x14ac:dyDescent="0.25">
      <c r="A61" s="125" t="s">
        <v>287</v>
      </c>
      <c r="B61" s="115" t="s">
        <v>288</v>
      </c>
      <c r="C61" s="75">
        <v>132</v>
      </c>
      <c r="D61" s="114" t="s">
        <v>259</v>
      </c>
      <c r="E61" s="75">
        <v>2132001</v>
      </c>
      <c r="F61" s="114" t="s">
        <v>260</v>
      </c>
      <c r="G61" s="75">
        <v>6009999</v>
      </c>
      <c r="H61" s="114">
        <v>625</v>
      </c>
      <c r="I61" s="127">
        <v>12667885</v>
      </c>
      <c r="J61" s="76" t="s">
        <v>262</v>
      </c>
      <c r="K61" s="76"/>
    </row>
    <row r="62" spans="1:11" x14ac:dyDescent="0.25">
      <c r="A62" s="125" t="s">
        <v>287</v>
      </c>
      <c r="B62" s="115" t="s">
        <v>288</v>
      </c>
      <c r="C62" s="75">
        <v>132</v>
      </c>
      <c r="D62" s="114" t="s">
        <v>259</v>
      </c>
      <c r="E62" s="75">
        <v>2132005</v>
      </c>
      <c r="F62" s="114" t="s">
        <v>260</v>
      </c>
      <c r="G62" s="75">
        <v>6009999</v>
      </c>
      <c r="H62" s="114">
        <v>625</v>
      </c>
      <c r="I62" s="127">
        <v>1000000</v>
      </c>
      <c r="J62" s="76" t="s">
        <v>262</v>
      </c>
      <c r="K62" s="76"/>
    </row>
    <row r="63" spans="1:11" x14ac:dyDescent="0.25">
      <c r="A63" s="125" t="s">
        <v>287</v>
      </c>
      <c r="B63" s="115" t="s">
        <v>288</v>
      </c>
      <c r="C63" s="75">
        <v>132</v>
      </c>
      <c r="D63" s="114" t="s">
        <v>259</v>
      </c>
      <c r="E63" s="75">
        <v>2132001</v>
      </c>
      <c r="F63" s="114" t="s">
        <v>260</v>
      </c>
      <c r="G63" s="75">
        <v>6029999</v>
      </c>
      <c r="H63" s="114">
        <v>625</v>
      </c>
      <c r="I63" s="127">
        <v>7060000</v>
      </c>
      <c r="J63" s="76" t="s">
        <v>265</v>
      </c>
      <c r="K63" s="76"/>
    </row>
    <row r="64" spans="1:11" x14ac:dyDescent="0.25">
      <c r="A64" s="125" t="s">
        <v>287</v>
      </c>
      <c r="B64" s="115" t="s">
        <v>288</v>
      </c>
      <c r="C64" s="75">
        <v>132</v>
      </c>
      <c r="D64" s="114" t="s">
        <v>259</v>
      </c>
      <c r="E64" s="75">
        <v>2132001</v>
      </c>
      <c r="F64" s="114" t="s">
        <v>260</v>
      </c>
      <c r="G64" s="75">
        <v>6009999</v>
      </c>
      <c r="H64" s="114">
        <v>625</v>
      </c>
      <c r="I64" s="127"/>
      <c r="J64" s="76" t="s">
        <v>265</v>
      </c>
      <c r="K64" s="76"/>
    </row>
    <row r="65" spans="1:11" x14ac:dyDescent="0.25">
      <c r="A65" s="125" t="s">
        <v>287</v>
      </c>
      <c r="B65" s="115" t="s">
        <v>288</v>
      </c>
      <c r="C65" s="75">
        <v>132</v>
      </c>
      <c r="D65" s="114" t="s">
        <v>259</v>
      </c>
      <c r="E65" s="75">
        <v>2132001</v>
      </c>
      <c r="F65" s="114" t="s">
        <v>260</v>
      </c>
      <c r="G65" s="75">
        <v>6009999</v>
      </c>
      <c r="H65" s="114">
        <v>625</v>
      </c>
      <c r="I65" s="127"/>
      <c r="J65" s="76" t="s">
        <v>265</v>
      </c>
      <c r="K65" s="76"/>
    </row>
    <row r="66" spans="1:11" x14ac:dyDescent="0.25">
      <c r="A66" s="125" t="s">
        <v>289</v>
      </c>
      <c r="B66" s="115" t="s">
        <v>290</v>
      </c>
      <c r="C66" s="75">
        <v>132</v>
      </c>
      <c r="D66" s="114" t="s">
        <v>259</v>
      </c>
      <c r="E66" s="75">
        <v>2132001</v>
      </c>
      <c r="F66" s="114" t="s">
        <v>260</v>
      </c>
      <c r="G66" s="75">
        <v>6009999</v>
      </c>
      <c r="H66" s="114">
        <v>625</v>
      </c>
      <c r="I66" s="127"/>
      <c r="J66" s="76" t="s">
        <v>270</v>
      </c>
      <c r="K66" s="76"/>
    </row>
    <row r="67" spans="1:11" x14ac:dyDescent="0.25">
      <c r="A67" s="125" t="s">
        <v>289</v>
      </c>
      <c r="B67" s="115" t="s">
        <v>290</v>
      </c>
      <c r="C67" s="75">
        <v>132</v>
      </c>
      <c r="D67" s="114" t="s">
        <v>259</v>
      </c>
      <c r="E67" s="75">
        <v>2132001</v>
      </c>
      <c r="F67" s="114" t="s">
        <v>260</v>
      </c>
      <c r="G67" s="75">
        <v>6009999</v>
      </c>
      <c r="H67" s="114">
        <v>625</v>
      </c>
      <c r="I67" s="127">
        <v>11378424</v>
      </c>
      <c r="J67" s="76" t="s">
        <v>262</v>
      </c>
      <c r="K67" s="76"/>
    </row>
    <row r="68" spans="1:11" x14ac:dyDescent="0.25">
      <c r="A68" s="125" t="s">
        <v>289</v>
      </c>
      <c r="B68" s="115" t="s">
        <v>290</v>
      </c>
      <c r="C68" s="75">
        <v>132</v>
      </c>
      <c r="D68" s="114" t="s">
        <v>259</v>
      </c>
      <c r="E68" s="75">
        <v>2132005</v>
      </c>
      <c r="F68" s="114" t="s">
        <v>260</v>
      </c>
      <c r="G68" s="75">
        <v>6009999</v>
      </c>
      <c r="H68" s="114">
        <v>625</v>
      </c>
      <c r="I68" s="127">
        <v>898000</v>
      </c>
      <c r="J68" s="76" t="s">
        <v>262</v>
      </c>
      <c r="K68" s="76"/>
    </row>
    <row r="69" spans="1:11" x14ac:dyDescent="0.25">
      <c r="A69" s="125" t="s">
        <v>289</v>
      </c>
      <c r="B69" s="115" t="s">
        <v>290</v>
      </c>
      <c r="C69" s="75">
        <v>132</v>
      </c>
      <c r="D69" s="114" t="s">
        <v>259</v>
      </c>
      <c r="E69" s="75">
        <v>2132001</v>
      </c>
      <c r="F69" s="114" t="s">
        <v>260</v>
      </c>
      <c r="G69" s="75">
        <v>6029999</v>
      </c>
      <c r="H69" s="114">
        <v>625</v>
      </c>
      <c r="I69" s="127">
        <v>3603390</v>
      </c>
      <c r="J69" s="76" t="s">
        <v>265</v>
      </c>
      <c r="K69" s="76"/>
    </row>
    <row r="70" spans="1:11" x14ac:dyDescent="0.25">
      <c r="A70" s="125" t="s">
        <v>289</v>
      </c>
      <c r="B70" s="115" t="s">
        <v>290</v>
      </c>
      <c r="C70" s="75">
        <v>132</v>
      </c>
      <c r="D70" s="114" t="s">
        <v>259</v>
      </c>
      <c r="E70" s="75">
        <v>2132001</v>
      </c>
      <c r="F70" s="114" t="s">
        <v>260</v>
      </c>
      <c r="G70" s="75">
        <v>6009999</v>
      </c>
      <c r="H70" s="114">
        <v>625</v>
      </c>
      <c r="I70" s="75"/>
      <c r="J70" s="76" t="s">
        <v>265</v>
      </c>
      <c r="K70" s="76"/>
    </row>
    <row r="71" spans="1:11" x14ac:dyDescent="0.25">
      <c r="A71" s="125" t="s">
        <v>289</v>
      </c>
      <c r="B71" s="115" t="s">
        <v>290</v>
      </c>
      <c r="C71" s="75">
        <v>132</v>
      </c>
      <c r="D71" s="114" t="s">
        <v>259</v>
      </c>
      <c r="E71" s="75">
        <v>2132001</v>
      </c>
      <c r="F71" s="114" t="s">
        <v>260</v>
      </c>
      <c r="G71" s="75">
        <v>6009999</v>
      </c>
      <c r="H71" s="114">
        <v>625</v>
      </c>
      <c r="I71" s="75"/>
      <c r="J71" s="76" t="s">
        <v>265</v>
      </c>
      <c r="K71" s="76"/>
    </row>
    <row r="72" spans="1:11" x14ac:dyDescent="0.25">
      <c r="A72" s="125" t="s">
        <v>289</v>
      </c>
      <c r="B72" s="115" t="s">
        <v>290</v>
      </c>
      <c r="C72" s="75">
        <v>132</v>
      </c>
      <c r="D72" s="114" t="s">
        <v>291</v>
      </c>
      <c r="E72" s="75">
        <v>2132001</v>
      </c>
      <c r="F72" s="114" t="s">
        <v>260</v>
      </c>
      <c r="G72" s="75">
        <v>6009999</v>
      </c>
      <c r="H72" s="114">
        <v>625</v>
      </c>
      <c r="I72" s="78"/>
      <c r="J72" s="76" t="s">
        <v>270</v>
      </c>
      <c r="K72" s="76"/>
    </row>
    <row r="73" spans="1:11" x14ac:dyDescent="0.25">
      <c r="A73" s="76"/>
      <c r="B73" s="238" t="s">
        <v>292</v>
      </c>
      <c r="C73" s="238"/>
      <c r="D73" s="76"/>
      <c r="E73" s="75"/>
      <c r="F73" s="114"/>
      <c r="G73" s="129"/>
      <c r="H73" s="130"/>
      <c r="I73" s="131">
        <f>SUM(I55:I72)</f>
        <v>68188084</v>
      </c>
      <c r="J73" s="132"/>
      <c r="K73" s="133"/>
    </row>
    <row r="74" spans="1:11" ht="15.75" x14ac:dyDescent="0.25">
      <c r="A74" s="125"/>
      <c r="B74" s="115"/>
      <c r="C74" s="75"/>
      <c r="D74" s="114"/>
      <c r="E74" s="76"/>
      <c r="F74" s="76"/>
      <c r="G74" s="134"/>
      <c r="H74" s="135"/>
      <c r="I74" s="135"/>
      <c r="J74" s="135"/>
      <c r="K74" s="136"/>
    </row>
    <row r="75" spans="1:11" x14ac:dyDescent="0.25">
      <c r="A75" s="125" t="s">
        <v>293</v>
      </c>
      <c r="B75" s="115" t="s">
        <v>294</v>
      </c>
      <c r="C75" s="75">
        <v>132</v>
      </c>
      <c r="D75" s="114" t="s">
        <v>259</v>
      </c>
      <c r="E75" s="75">
        <v>2132001</v>
      </c>
      <c r="F75" s="114" t="s">
        <v>260</v>
      </c>
      <c r="G75" s="75">
        <v>6009999</v>
      </c>
      <c r="H75" s="114">
        <v>625</v>
      </c>
      <c r="I75" s="127">
        <v>12491828</v>
      </c>
      <c r="J75" s="76" t="s">
        <v>262</v>
      </c>
      <c r="K75" s="76"/>
    </row>
    <row r="76" spans="1:11" x14ac:dyDescent="0.25">
      <c r="A76" s="125" t="s">
        <v>293</v>
      </c>
      <c r="B76" s="115" t="s">
        <v>294</v>
      </c>
      <c r="C76" s="75">
        <v>132</v>
      </c>
      <c r="D76" s="114" t="s">
        <v>259</v>
      </c>
      <c r="E76" s="75">
        <v>2132005</v>
      </c>
      <c r="F76" s="114" t="s">
        <v>260</v>
      </c>
      <c r="G76" s="75">
        <v>6009999</v>
      </c>
      <c r="H76" s="114">
        <v>625</v>
      </c>
      <c r="I76" s="127">
        <v>1000000</v>
      </c>
      <c r="J76" s="76" t="s">
        <v>262</v>
      </c>
      <c r="K76" s="76"/>
    </row>
    <row r="77" spans="1:11" x14ac:dyDescent="0.25">
      <c r="A77" s="125" t="s">
        <v>293</v>
      </c>
      <c r="B77" s="115" t="s">
        <v>294</v>
      </c>
      <c r="C77" s="75">
        <v>132</v>
      </c>
      <c r="D77" s="114" t="s">
        <v>259</v>
      </c>
      <c r="E77" s="75">
        <v>2132001</v>
      </c>
      <c r="F77" s="114" t="s">
        <v>260</v>
      </c>
      <c r="G77" s="75">
        <v>6029999</v>
      </c>
      <c r="H77" s="114">
        <v>625</v>
      </c>
      <c r="I77" s="127">
        <v>7204550</v>
      </c>
      <c r="J77" s="76" t="s">
        <v>265</v>
      </c>
      <c r="K77" s="76"/>
    </row>
    <row r="78" spans="1:11" x14ac:dyDescent="0.25">
      <c r="A78" s="125" t="s">
        <v>293</v>
      </c>
      <c r="B78" s="115" t="s">
        <v>294</v>
      </c>
      <c r="C78" s="75">
        <v>132</v>
      </c>
      <c r="D78" s="114" t="s">
        <v>259</v>
      </c>
      <c r="E78" s="75">
        <v>2132005</v>
      </c>
      <c r="F78" s="114" t="s">
        <v>260</v>
      </c>
      <c r="G78" s="75">
        <v>6029999</v>
      </c>
      <c r="H78" s="114">
        <v>625</v>
      </c>
      <c r="I78" s="127">
        <v>220000</v>
      </c>
      <c r="J78" s="76" t="s">
        <v>265</v>
      </c>
      <c r="K78" s="76"/>
    </row>
    <row r="79" spans="1:11" x14ac:dyDescent="0.25">
      <c r="A79" s="125" t="s">
        <v>293</v>
      </c>
      <c r="B79" s="115" t="s">
        <v>294</v>
      </c>
      <c r="C79" s="75">
        <v>132</v>
      </c>
      <c r="D79" s="114" t="s">
        <v>259</v>
      </c>
      <c r="E79" s="75">
        <v>2132001</v>
      </c>
      <c r="F79" s="114" t="s">
        <v>260</v>
      </c>
      <c r="G79" s="75">
        <v>2319999</v>
      </c>
      <c r="H79" s="114">
        <v>625</v>
      </c>
      <c r="I79" s="127">
        <v>7319197</v>
      </c>
      <c r="J79" s="76" t="s">
        <v>270</v>
      </c>
      <c r="K79" s="76"/>
    </row>
    <row r="80" spans="1:11" x14ac:dyDescent="0.25">
      <c r="A80" s="125" t="s">
        <v>295</v>
      </c>
      <c r="B80" s="115" t="s">
        <v>296</v>
      </c>
      <c r="C80" s="75">
        <v>132</v>
      </c>
      <c r="D80" s="114" t="s">
        <v>259</v>
      </c>
      <c r="E80" s="75">
        <v>2132001</v>
      </c>
      <c r="F80" s="114" t="s">
        <v>260</v>
      </c>
      <c r="G80" s="75">
        <v>2319999</v>
      </c>
      <c r="H80" s="114">
        <v>625</v>
      </c>
      <c r="I80" s="127">
        <v>920110</v>
      </c>
      <c r="J80" s="76" t="s">
        <v>270</v>
      </c>
      <c r="K80" s="76"/>
    </row>
    <row r="81" spans="1:11" x14ac:dyDescent="0.25">
      <c r="A81" s="125" t="s">
        <v>295</v>
      </c>
      <c r="B81" s="115" t="s">
        <v>296</v>
      </c>
      <c r="C81" s="75">
        <v>132</v>
      </c>
      <c r="D81" s="114" t="s">
        <v>259</v>
      </c>
      <c r="E81" s="75">
        <v>2132001</v>
      </c>
      <c r="F81" s="114" t="s">
        <v>260</v>
      </c>
      <c r="G81" s="75">
        <v>6009999</v>
      </c>
      <c r="H81" s="114">
        <v>625</v>
      </c>
      <c r="I81" s="127">
        <v>12224080</v>
      </c>
      <c r="J81" s="76" t="s">
        <v>262</v>
      </c>
      <c r="K81" s="76"/>
    </row>
    <row r="82" spans="1:11" x14ac:dyDescent="0.25">
      <c r="A82" s="125" t="s">
        <v>295</v>
      </c>
      <c r="B82" s="115" t="s">
        <v>296</v>
      </c>
      <c r="C82" s="75">
        <v>132</v>
      </c>
      <c r="D82" s="114" t="s">
        <v>259</v>
      </c>
      <c r="E82" s="75">
        <v>2132005</v>
      </c>
      <c r="F82" s="114" t="s">
        <v>260</v>
      </c>
      <c r="G82" s="75">
        <v>6009999</v>
      </c>
      <c r="H82" s="114">
        <v>625</v>
      </c>
      <c r="I82" s="127">
        <v>972000</v>
      </c>
      <c r="J82" s="76" t="s">
        <v>262</v>
      </c>
      <c r="K82" s="76"/>
    </row>
    <row r="83" spans="1:11" x14ac:dyDescent="0.25">
      <c r="A83" s="125" t="s">
        <v>295</v>
      </c>
      <c r="B83" s="115" t="s">
        <v>296</v>
      </c>
      <c r="C83" s="75">
        <v>132</v>
      </c>
      <c r="D83" s="114" t="s">
        <v>259</v>
      </c>
      <c r="E83" s="75">
        <v>2132001</v>
      </c>
      <c r="F83" s="114" t="s">
        <v>260</v>
      </c>
      <c r="G83" s="75">
        <v>6029999</v>
      </c>
      <c r="H83" s="114">
        <v>625</v>
      </c>
      <c r="I83" s="127">
        <v>5889000</v>
      </c>
      <c r="J83" s="76" t="s">
        <v>265</v>
      </c>
      <c r="K83" s="76"/>
    </row>
    <row r="84" spans="1:11" x14ac:dyDescent="0.25">
      <c r="A84" s="125" t="s">
        <v>295</v>
      </c>
      <c r="B84" s="115" t="s">
        <v>296</v>
      </c>
      <c r="C84" s="75">
        <v>132</v>
      </c>
      <c r="D84" s="114" t="s">
        <v>259</v>
      </c>
      <c r="E84" s="75">
        <v>2132001</v>
      </c>
      <c r="F84" s="114" t="s">
        <v>260</v>
      </c>
      <c r="G84" s="75">
        <v>6009999</v>
      </c>
      <c r="H84" s="114">
        <v>625</v>
      </c>
      <c r="I84" s="127"/>
      <c r="J84" s="76" t="s">
        <v>265</v>
      </c>
      <c r="K84" s="76"/>
    </row>
    <row r="85" spans="1:11" x14ac:dyDescent="0.25">
      <c r="A85" s="125" t="s">
        <v>295</v>
      </c>
      <c r="B85" s="115" t="s">
        <v>296</v>
      </c>
      <c r="C85" s="75">
        <v>132</v>
      </c>
      <c r="D85" s="114" t="s">
        <v>259</v>
      </c>
      <c r="E85" s="75">
        <v>2132001</v>
      </c>
      <c r="F85" s="114" t="s">
        <v>260</v>
      </c>
      <c r="G85" s="75">
        <v>6009999</v>
      </c>
      <c r="H85" s="114">
        <v>625</v>
      </c>
      <c r="I85" s="127"/>
      <c r="J85" s="76" t="s">
        <v>265</v>
      </c>
      <c r="K85" s="76"/>
    </row>
    <row r="86" spans="1:11" x14ac:dyDescent="0.25">
      <c r="A86" s="125" t="s">
        <v>295</v>
      </c>
      <c r="B86" s="115" t="s">
        <v>296</v>
      </c>
      <c r="C86" s="75">
        <v>132</v>
      </c>
      <c r="D86" s="114" t="s">
        <v>259</v>
      </c>
      <c r="E86" s="75">
        <v>2132001</v>
      </c>
      <c r="F86" s="114" t="s">
        <v>260</v>
      </c>
      <c r="G86" s="75">
        <v>6009999</v>
      </c>
      <c r="H86" s="114">
        <v>625</v>
      </c>
      <c r="I86" s="127"/>
      <c r="J86" s="76" t="s">
        <v>270</v>
      </c>
      <c r="K86" s="76"/>
    </row>
    <row r="87" spans="1:11" x14ac:dyDescent="0.25">
      <c r="A87" s="125" t="s">
        <v>297</v>
      </c>
      <c r="B87" s="115" t="s">
        <v>298</v>
      </c>
      <c r="C87" s="75">
        <v>132</v>
      </c>
      <c r="D87" s="114" t="s">
        <v>259</v>
      </c>
      <c r="E87" s="75">
        <v>2132001</v>
      </c>
      <c r="F87" s="114" t="s">
        <v>260</v>
      </c>
      <c r="G87" s="75">
        <v>6009999</v>
      </c>
      <c r="H87" s="114">
        <v>625</v>
      </c>
      <c r="I87" s="127"/>
      <c r="J87" s="76" t="s">
        <v>262</v>
      </c>
      <c r="K87" s="76"/>
    </row>
    <row r="88" spans="1:11" x14ac:dyDescent="0.25">
      <c r="A88" s="125" t="s">
        <v>297</v>
      </c>
      <c r="B88" s="115" t="s">
        <v>298</v>
      </c>
      <c r="C88" s="75">
        <v>132</v>
      </c>
      <c r="D88" s="114" t="s">
        <v>259</v>
      </c>
      <c r="E88" s="75">
        <v>2132001</v>
      </c>
      <c r="F88" s="114" t="s">
        <v>260</v>
      </c>
      <c r="G88" s="75">
        <v>6009999</v>
      </c>
      <c r="H88" s="114">
        <v>625</v>
      </c>
      <c r="I88" s="127">
        <v>11558562</v>
      </c>
      <c r="J88" s="76" t="s">
        <v>262</v>
      </c>
      <c r="K88" s="76"/>
    </row>
    <row r="89" spans="1:11" x14ac:dyDescent="0.25">
      <c r="A89" s="125" t="s">
        <v>297</v>
      </c>
      <c r="B89" s="115" t="s">
        <v>298</v>
      </c>
      <c r="C89" s="75">
        <v>132</v>
      </c>
      <c r="D89" s="114" t="s">
        <v>259</v>
      </c>
      <c r="E89" s="75">
        <v>2132005</v>
      </c>
      <c r="F89" s="114" t="s">
        <v>260</v>
      </c>
      <c r="G89" s="75">
        <v>6009999</v>
      </c>
      <c r="H89" s="114">
        <v>625</v>
      </c>
      <c r="I89" s="127">
        <v>800000</v>
      </c>
      <c r="J89" s="76" t="s">
        <v>265</v>
      </c>
      <c r="K89" s="76"/>
    </row>
    <row r="90" spans="1:11" x14ac:dyDescent="0.25">
      <c r="A90" s="125" t="s">
        <v>297</v>
      </c>
      <c r="B90" s="115" t="s">
        <v>298</v>
      </c>
      <c r="C90" s="75">
        <v>132</v>
      </c>
      <c r="D90" s="114" t="s">
        <v>259</v>
      </c>
      <c r="E90" s="75">
        <v>2132001</v>
      </c>
      <c r="F90" s="114" t="s">
        <v>260</v>
      </c>
      <c r="G90" s="75">
        <v>6029999</v>
      </c>
      <c r="H90" s="114">
        <v>625</v>
      </c>
      <c r="I90" s="127">
        <v>4624058</v>
      </c>
      <c r="J90" s="76" t="s">
        <v>265</v>
      </c>
      <c r="K90" s="76"/>
    </row>
    <row r="91" spans="1:11" x14ac:dyDescent="0.25">
      <c r="A91" s="125" t="s">
        <v>297</v>
      </c>
      <c r="B91" s="115" t="s">
        <v>298</v>
      </c>
      <c r="C91" s="75">
        <v>132</v>
      </c>
      <c r="D91" s="114" t="s">
        <v>259</v>
      </c>
      <c r="E91" s="75">
        <v>2132001</v>
      </c>
      <c r="F91" s="114" t="s">
        <v>260</v>
      </c>
      <c r="G91" s="75">
        <v>6009999</v>
      </c>
      <c r="H91" s="114">
        <v>625</v>
      </c>
      <c r="I91" s="75"/>
      <c r="J91" s="76" t="s">
        <v>265</v>
      </c>
      <c r="K91" s="76"/>
    </row>
    <row r="92" spans="1:11" x14ac:dyDescent="0.25">
      <c r="A92" s="125" t="s">
        <v>297</v>
      </c>
      <c r="B92" s="115" t="s">
        <v>298</v>
      </c>
      <c r="C92" s="75">
        <v>132</v>
      </c>
      <c r="D92" s="114" t="s">
        <v>259</v>
      </c>
      <c r="E92" s="75">
        <v>2132001</v>
      </c>
      <c r="F92" s="114" t="s">
        <v>260</v>
      </c>
      <c r="G92" s="75">
        <v>6009999</v>
      </c>
      <c r="H92" s="114">
        <v>625</v>
      </c>
      <c r="I92" s="75"/>
      <c r="J92" s="76" t="s">
        <v>265</v>
      </c>
      <c r="K92" s="76"/>
    </row>
    <row r="93" spans="1:11" x14ac:dyDescent="0.25">
      <c r="A93" s="125" t="s">
        <v>297</v>
      </c>
      <c r="B93" s="115" t="s">
        <v>298</v>
      </c>
      <c r="C93" s="75">
        <v>132</v>
      </c>
      <c r="D93" s="114" t="s">
        <v>259</v>
      </c>
      <c r="E93" s="75">
        <v>2132001</v>
      </c>
      <c r="F93" s="114" t="s">
        <v>260</v>
      </c>
      <c r="G93" s="75">
        <v>6009999</v>
      </c>
      <c r="H93" s="114">
        <v>625</v>
      </c>
      <c r="I93" s="75"/>
      <c r="J93" s="76" t="s">
        <v>270</v>
      </c>
      <c r="K93" s="76"/>
    </row>
    <row r="94" spans="1:11" x14ac:dyDescent="0.25">
      <c r="A94" s="125" t="s">
        <v>297</v>
      </c>
      <c r="B94" s="115" t="s">
        <v>298</v>
      </c>
      <c r="C94" s="75">
        <v>132</v>
      </c>
      <c r="D94" s="114" t="s">
        <v>259</v>
      </c>
      <c r="E94" s="75">
        <v>2132001</v>
      </c>
      <c r="F94" s="114" t="s">
        <v>260</v>
      </c>
      <c r="G94" s="75">
        <v>6009999</v>
      </c>
      <c r="H94" s="114">
        <v>625</v>
      </c>
      <c r="I94" s="75"/>
      <c r="J94" s="76" t="s">
        <v>270</v>
      </c>
      <c r="K94" s="76"/>
    </row>
    <row r="95" spans="1:11" ht="18.75" x14ac:dyDescent="0.3">
      <c r="A95" s="125"/>
      <c r="B95" s="233" t="s">
        <v>299</v>
      </c>
      <c r="C95" s="234"/>
      <c r="D95" s="235"/>
      <c r="E95" s="76"/>
      <c r="F95" s="76"/>
      <c r="G95" s="76"/>
      <c r="H95" s="76"/>
      <c r="I95" s="128">
        <f>SUM(I75:I94)</f>
        <v>65223385</v>
      </c>
      <c r="J95" s="76"/>
      <c r="K95" s="76"/>
    </row>
    <row r="96" spans="1:11" ht="18.75" x14ac:dyDescent="0.3">
      <c r="A96" s="140"/>
      <c r="B96" s="233" t="s">
        <v>300</v>
      </c>
      <c r="C96" s="234"/>
      <c r="D96" s="235"/>
      <c r="E96" s="76"/>
      <c r="F96" s="76"/>
      <c r="G96" s="76"/>
      <c r="H96" s="76"/>
      <c r="I96" s="124">
        <f>I95+I73+I53+I33</f>
        <v>426552924</v>
      </c>
      <c r="J96" s="76"/>
      <c r="K96" s="76"/>
    </row>
    <row r="97" spans="1:14" x14ac:dyDescent="0.25">
      <c r="A97" s="140"/>
    </row>
    <row r="98" spans="1:14" ht="18.75" x14ac:dyDescent="0.3">
      <c r="A98" s="140"/>
      <c r="B98" s="228" t="s">
        <v>235</v>
      </c>
      <c r="C98" s="228"/>
      <c r="H98" s="99" t="s">
        <v>301</v>
      </c>
      <c r="I98" s="99"/>
      <c r="J98" s="140">
        <f>I95+I73+I53+I33</f>
        <v>426552924</v>
      </c>
      <c r="N98" s="140">
        <f>I96-D11</f>
        <v>0</v>
      </c>
    </row>
    <row r="99" spans="1:14" ht="18.75" x14ac:dyDescent="0.3">
      <c r="A99" s="140"/>
      <c r="B99" s="228" t="s">
        <v>212</v>
      </c>
      <c r="C99" s="228"/>
      <c r="H99" s="228" t="s">
        <v>213</v>
      </c>
      <c r="I99" s="228"/>
    </row>
    <row r="100" spans="1:14" ht="18.75" x14ac:dyDescent="0.3">
      <c r="A100" s="140"/>
      <c r="H100" s="228"/>
      <c r="I100" s="228"/>
    </row>
    <row r="101" spans="1:14" x14ac:dyDescent="0.25">
      <c r="A101" s="140"/>
    </row>
    <row r="102" spans="1:14" x14ac:dyDescent="0.25">
      <c r="A102" s="2" t="s">
        <v>302</v>
      </c>
      <c r="H102" s="141"/>
    </row>
    <row r="103" spans="1:14" x14ac:dyDescent="0.25">
      <c r="A103" s="2" t="s">
        <v>303</v>
      </c>
      <c r="B103" s="76">
        <v>3670293</v>
      </c>
      <c r="C103" s="76">
        <v>3058578</v>
      </c>
      <c r="D103" s="76">
        <v>2813891</v>
      </c>
      <c r="E103" s="76">
        <v>2691548</v>
      </c>
    </row>
    <row r="104" spans="1:14" x14ac:dyDescent="0.25">
      <c r="A104" s="2" t="s">
        <v>304</v>
      </c>
      <c r="B104" s="76">
        <v>1061496</v>
      </c>
      <c r="C104" s="76">
        <v>884580</v>
      </c>
      <c r="D104" s="76">
        <v>813814</v>
      </c>
      <c r="E104" s="76">
        <v>778431</v>
      </c>
    </row>
    <row r="105" spans="1:14" x14ac:dyDescent="0.25">
      <c r="A105" s="2" t="s">
        <v>305</v>
      </c>
      <c r="B105" s="76">
        <v>2636127</v>
      </c>
      <c r="C105" s="76">
        <v>2196772</v>
      </c>
      <c r="D105" s="76">
        <v>2021030</v>
      </c>
      <c r="E105" s="76">
        <v>1933159</v>
      </c>
    </row>
    <row r="106" spans="1:14" x14ac:dyDescent="0.25">
      <c r="A106" s="2" t="s">
        <v>306</v>
      </c>
      <c r="B106" s="76">
        <v>3715115</v>
      </c>
      <c r="C106" s="76">
        <v>3095929</v>
      </c>
      <c r="D106" s="76">
        <v>2848255</v>
      </c>
      <c r="E106" s="76">
        <v>2724418</v>
      </c>
    </row>
    <row r="107" spans="1:14" x14ac:dyDescent="0.25">
      <c r="A107" s="2" t="s">
        <v>307</v>
      </c>
      <c r="B107" s="76">
        <v>1392600</v>
      </c>
      <c r="C107" s="76">
        <v>1160500</v>
      </c>
      <c r="D107" s="76">
        <v>1067660</v>
      </c>
      <c r="E107" s="76">
        <v>1021240</v>
      </c>
    </row>
    <row r="108" spans="1:14" x14ac:dyDescent="0.25">
      <c r="A108" s="2" t="s">
        <v>308</v>
      </c>
      <c r="B108" s="76">
        <v>17818545</v>
      </c>
      <c r="C108" s="76">
        <v>14848788</v>
      </c>
      <c r="D108" s="76">
        <v>13660885</v>
      </c>
      <c r="E108" s="76">
        <v>13066933</v>
      </c>
    </row>
    <row r="109" spans="1:14" x14ac:dyDescent="0.25">
      <c r="A109" s="2" t="s">
        <v>309</v>
      </c>
      <c r="B109" s="76">
        <v>51277675</v>
      </c>
      <c r="C109" s="76">
        <v>42731396</v>
      </c>
      <c r="D109" s="76">
        <v>39312884</v>
      </c>
      <c r="E109" s="76">
        <v>37603629</v>
      </c>
    </row>
    <row r="110" spans="1:14" x14ac:dyDescent="0.25">
      <c r="A110" s="2" t="s">
        <v>310</v>
      </c>
      <c r="B110" s="76">
        <v>7369200</v>
      </c>
      <c r="C110" s="76">
        <v>6141000</v>
      </c>
      <c r="D110" s="76">
        <v>5649720</v>
      </c>
      <c r="E110" s="76">
        <v>5404080</v>
      </c>
    </row>
    <row r="111" spans="1:14" x14ac:dyDescent="0.25">
      <c r="B111" s="2">
        <f>SUM(B103:B110)</f>
        <v>88941051</v>
      </c>
      <c r="C111" s="2">
        <f t="shared" ref="C111:E111" si="0">SUM(C103:C110)</f>
        <v>74117543</v>
      </c>
      <c r="D111" s="2">
        <f t="shared" si="0"/>
        <v>68188139</v>
      </c>
      <c r="E111" s="2">
        <f t="shared" si="0"/>
        <v>65223438</v>
      </c>
    </row>
  </sheetData>
  <mergeCells count="12">
    <mergeCell ref="B96:D96"/>
    <mergeCell ref="B98:C98"/>
    <mergeCell ref="B99:C99"/>
    <mergeCell ref="H99:I99"/>
    <mergeCell ref="H100:I100"/>
    <mergeCell ref="B3:C3"/>
    <mergeCell ref="B95:D95"/>
    <mergeCell ref="A12:A13"/>
    <mergeCell ref="B12:B13"/>
    <mergeCell ref="B33:C33"/>
    <mergeCell ref="B53:C53"/>
    <mergeCell ref="B73:C73"/>
  </mergeCells>
  <pageMargins left="0.25" right="0.25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workbookViewId="0">
      <selection activeCell="A90" sqref="A1:K90"/>
    </sheetView>
  </sheetViews>
  <sheetFormatPr defaultRowHeight="15" x14ac:dyDescent="0.25"/>
  <cols>
    <col min="5" max="5" width="15.140625" customWidth="1"/>
    <col min="9" max="9" width="13.140625" customWidth="1"/>
    <col min="10" max="10" width="20.140625" customWidth="1"/>
  </cols>
  <sheetData>
    <row r="1" spans="1:10" ht="18.75" x14ac:dyDescent="0.3">
      <c r="A1" s="142" t="s">
        <v>407</v>
      </c>
      <c r="B1" s="142"/>
      <c r="C1" s="142"/>
      <c r="D1" s="142"/>
      <c r="E1" s="2"/>
    </row>
    <row r="2" spans="1:10" ht="18.75" x14ac:dyDescent="0.3">
      <c r="A2" s="100"/>
      <c r="B2" s="1" t="s">
        <v>312</v>
      </c>
      <c r="C2" s="1"/>
      <c r="D2" s="5"/>
      <c r="E2" s="143">
        <v>6426963</v>
      </c>
      <c r="I2" s="101"/>
      <c r="J2" s="102"/>
    </row>
    <row r="3" spans="1:10" ht="18.75" x14ac:dyDescent="0.3">
      <c r="A3" s="100"/>
      <c r="B3" s="1" t="s">
        <v>313</v>
      </c>
      <c r="C3" s="1"/>
      <c r="D3" s="68"/>
      <c r="E3" s="144">
        <v>79369000</v>
      </c>
      <c r="I3" s="101"/>
      <c r="J3" s="102"/>
    </row>
    <row r="4" spans="1:10" ht="19.5" thickBot="1" x14ac:dyDescent="0.35">
      <c r="A4" s="100"/>
      <c r="B4" s="142" t="s">
        <v>8</v>
      </c>
      <c r="C4" s="145"/>
      <c r="E4" s="144">
        <f>SUM(E2:E3)</f>
        <v>85795963</v>
      </c>
      <c r="I4" s="146"/>
      <c r="J4" s="102"/>
    </row>
    <row r="5" spans="1:10" x14ac:dyDescent="0.25">
      <c r="A5" s="236" t="s">
        <v>248</v>
      </c>
      <c r="B5" s="236" t="s">
        <v>11</v>
      </c>
      <c r="C5" s="104" t="s">
        <v>249</v>
      </c>
      <c r="D5" s="104" t="s">
        <v>250</v>
      </c>
      <c r="E5" s="104" t="s">
        <v>251</v>
      </c>
      <c r="F5" s="104" t="s">
        <v>150</v>
      </c>
      <c r="G5" s="105" t="s">
        <v>152</v>
      </c>
      <c r="H5" s="106" t="s">
        <v>153</v>
      </c>
      <c r="I5" s="106" t="s">
        <v>154</v>
      </c>
      <c r="J5" s="104" t="s">
        <v>252</v>
      </c>
    </row>
    <row r="6" spans="1:10" ht="15.75" thickBot="1" x14ac:dyDescent="0.3">
      <c r="A6" s="237"/>
      <c r="B6" s="237"/>
      <c r="C6" s="110" t="s">
        <v>254</v>
      </c>
      <c r="D6" s="110" t="s">
        <v>255</v>
      </c>
      <c r="E6" s="110" t="s">
        <v>256</v>
      </c>
      <c r="F6" s="110"/>
      <c r="G6" s="111" t="s">
        <v>161</v>
      </c>
      <c r="H6" s="112" t="s">
        <v>162</v>
      </c>
      <c r="I6" s="147"/>
      <c r="J6" s="148"/>
    </row>
    <row r="7" spans="1:10" x14ac:dyDescent="0.25">
      <c r="A7" s="114" t="s">
        <v>257</v>
      </c>
      <c r="B7" s="115" t="s">
        <v>258</v>
      </c>
      <c r="C7" s="75">
        <v>132</v>
      </c>
      <c r="D7" s="114" t="s">
        <v>259</v>
      </c>
      <c r="E7" s="75">
        <v>2132001</v>
      </c>
      <c r="F7" s="114" t="s">
        <v>260</v>
      </c>
      <c r="G7" s="75">
        <v>6009999</v>
      </c>
      <c r="H7" s="114">
        <v>625</v>
      </c>
      <c r="I7" s="119">
        <v>2822000</v>
      </c>
      <c r="J7" s="119" t="s">
        <v>262</v>
      </c>
    </row>
    <row r="8" spans="1:10" x14ac:dyDescent="0.25">
      <c r="A8" s="114" t="s">
        <v>257</v>
      </c>
      <c r="B8" s="115" t="s">
        <v>258</v>
      </c>
      <c r="C8" s="75">
        <v>132</v>
      </c>
      <c r="D8" s="114" t="s">
        <v>259</v>
      </c>
      <c r="E8" s="75">
        <v>2132005</v>
      </c>
      <c r="F8" s="114" t="s">
        <v>260</v>
      </c>
      <c r="G8" s="75">
        <v>6009999</v>
      </c>
      <c r="H8" s="114">
        <v>625</v>
      </c>
      <c r="I8" s="76">
        <v>450000</v>
      </c>
      <c r="J8" s="76" t="s">
        <v>262</v>
      </c>
    </row>
    <row r="9" spans="1:10" x14ac:dyDescent="0.25">
      <c r="A9" s="114" t="s">
        <v>257</v>
      </c>
      <c r="B9" s="115" t="s">
        <v>258</v>
      </c>
      <c r="C9" s="75">
        <v>132</v>
      </c>
      <c r="D9" s="114" t="s">
        <v>259</v>
      </c>
      <c r="E9" s="75">
        <v>2132001</v>
      </c>
      <c r="F9" s="114" t="s">
        <v>260</v>
      </c>
      <c r="G9" s="75">
        <v>6029999</v>
      </c>
      <c r="H9" s="114">
        <v>625</v>
      </c>
      <c r="I9" s="76"/>
      <c r="J9" s="76" t="s">
        <v>265</v>
      </c>
    </row>
    <row r="10" spans="1:10" x14ac:dyDescent="0.25">
      <c r="A10" s="114" t="s">
        <v>257</v>
      </c>
      <c r="B10" s="115" t="s">
        <v>258</v>
      </c>
      <c r="C10" s="75">
        <v>132</v>
      </c>
      <c r="D10" s="114" t="s">
        <v>259</v>
      </c>
      <c r="E10" s="75">
        <v>2132001</v>
      </c>
      <c r="F10" s="114" t="s">
        <v>260</v>
      </c>
      <c r="G10" s="75">
        <v>6029999</v>
      </c>
      <c r="H10" s="114">
        <v>625</v>
      </c>
      <c r="I10" s="76"/>
      <c r="J10" s="76" t="s">
        <v>265</v>
      </c>
    </row>
    <row r="11" spans="1:10" x14ac:dyDescent="0.25">
      <c r="A11" s="114" t="s">
        <v>257</v>
      </c>
      <c r="B11" s="115" t="s">
        <v>258</v>
      </c>
      <c r="C11" s="75">
        <v>132</v>
      </c>
      <c r="D11" s="114" t="s">
        <v>259</v>
      </c>
      <c r="E11" s="75">
        <v>2132001</v>
      </c>
      <c r="F11" s="114" t="s">
        <v>260</v>
      </c>
      <c r="G11" s="75">
        <v>2319999</v>
      </c>
      <c r="H11" s="114">
        <v>625</v>
      </c>
      <c r="I11" s="76"/>
      <c r="J11" s="76" t="s">
        <v>270</v>
      </c>
    </row>
    <row r="12" spans="1:10" x14ac:dyDescent="0.25">
      <c r="A12" s="114" t="s">
        <v>267</v>
      </c>
      <c r="B12" s="115" t="s">
        <v>268</v>
      </c>
      <c r="C12" s="75">
        <v>132</v>
      </c>
      <c r="D12" s="114" t="s">
        <v>259</v>
      </c>
      <c r="E12" s="75">
        <v>2132001</v>
      </c>
      <c r="F12" s="114" t="s">
        <v>260</v>
      </c>
      <c r="G12" s="75">
        <v>6009999</v>
      </c>
      <c r="H12" s="114">
        <v>625</v>
      </c>
      <c r="I12" s="76">
        <v>3450000</v>
      </c>
      <c r="J12" s="76" t="s">
        <v>262</v>
      </c>
    </row>
    <row r="13" spans="1:10" x14ac:dyDescent="0.25">
      <c r="A13" s="114" t="s">
        <v>267</v>
      </c>
      <c r="B13" s="115" t="s">
        <v>268</v>
      </c>
      <c r="C13" s="75">
        <v>132</v>
      </c>
      <c r="D13" s="114" t="s">
        <v>259</v>
      </c>
      <c r="E13" s="75">
        <v>2132005</v>
      </c>
      <c r="F13" s="114" t="s">
        <v>260</v>
      </c>
      <c r="G13" s="75">
        <v>6009999</v>
      </c>
      <c r="H13" s="114">
        <v>625</v>
      </c>
      <c r="I13" s="76">
        <v>450000</v>
      </c>
      <c r="J13" s="76" t="s">
        <v>262</v>
      </c>
    </row>
    <row r="14" spans="1:10" x14ac:dyDescent="0.25">
      <c r="A14" s="114" t="s">
        <v>267</v>
      </c>
      <c r="B14" s="115" t="s">
        <v>268</v>
      </c>
      <c r="C14" s="75">
        <v>132</v>
      </c>
      <c r="D14" s="114" t="s">
        <v>259</v>
      </c>
      <c r="E14" s="75">
        <v>2132001</v>
      </c>
      <c r="F14" s="114" t="s">
        <v>260</v>
      </c>
      <c r="G14" s="75">
        <v>6029999</v>
      </c>
      <c r="H14" s="114">
        <v>625</v>
      </c>
      <c r="I14" s="76">
        <v>4006743</v>
      </c>
      <c r="J14" s="76" t="s">
        <v>265</v>
      </c>
    </row>
    <row r="15" spans="1:10" x14ac:dyDescent="0.25">
      <c r="A15" s="114" t="s">
        <v>267</v>
      </c>
      <c r="B15" s="115" t="s">
        <v>268</v>
      </c>
      <c r="C15" s="75">
        <v>132</v>
      </c>
      <c r="D15" s="114" t="s">
        <v>259</v>
      </c>
      <c r="E15" s="75">
        <v>2132001</v>
      </c>
      <c r="F15" s="114" t="s">
        <v>260</v>
      </c>
      <c r="G15" s="75">
        <v>6029999</v>
      </c>
      <c r="H15" s="114">
        <v>625</v>
      </c>
      <c r="I15" s="76"/>
      <c r="J15" s="76" t="s">
        <v>265</v>
      </c>
    </row>
    <row r="16" spans="1:10" x14ac:dyDescent="0.25">
      <c r="A16" s="114" t="s">
        <v>267</v>
      </c>
      <c r="B16" s="115" t="s">
        <v>268</v>
      </c>
      <c r="C16" s="75">
        <v>132</v>
      </c>
      <c r="D16" s="114" t="s">
        <v>259</v>
      </c>
      <c r="E16" s="75">
        <v>2132001</v>
      </c>
      <c r="F16" s="114" t="s">
        <v>260</v>
      </c>
      <c r="G16" s="75">
        <v>2319999</v>
      </c>
      <c r="H16" s="114">
        <v>625</v>
      </c>
      <c r="I16" s="76">
        <v>4226220</v>
      </c>
      <c r="J16" s="76" t="s">
        <v>270</v>
      </c>
    </row>
    <row r="17" spans="1:10" x14ac:dyDescent="0.25">
      <c r="A17" s="114" t="s">
        <v>267</v>
      </c>
      <c r="B17" s="115" t="s">
        <v>268</v>
      </c>
      <c r="C17" s="75">
        <v>132</v>
      </c>
      <c r="D17" s="114" t="s">
        <v>259</v>
      </c>
      <c r="E17" s="75">
        <v>2132001</v>
      </c>
      <c r="F17" s="114" t="s">
        <v>260</v>
      </c>
      <c r="G17" s="75">
        <v>2319999</v>
      </c>
      <c r="H17" s="114">
        <v>625</v>
      </c>
      <c r="I17" s="76"/>
      <c r="J17" s="76" t="s">
        <v>270</v>
      </c>
    </row>
    <row r="18" spans="1:10" x14ac:dyDescent="0.25">
      <c r="A18" s="114" t="s">
        <v>272</v>
      </c>
      <c r="B18" s="115" t="s">
        <v>273</v>
      </c>
      <c r="C18" s="75">
        <v>132</v>
      </c>
      <c r="D18" s="114" t="s">
        <v>259</v>
      </c>
      <c r="E18" s="75">
        <v>2132001</v>
      </c>
      <c r="F18" s="114" t="s">
        <v>260</v>
      </c>
      <c r="G18" s="75">
        <v>6009999</v>
      </c>
      <c r="H18" s="114">
        <v>625</v>
      </c>
      <c r="I18" s="76">
        <v>3450000</v>
      </c>
      <c r="J18" s="76" t="s">
        <v>262</v>
      </c>
    </row>
    <row r="19" spans="1:10" x14ac:dyDescent="0.25">
      <c r="A19" s="114" t="s">
        <v>272</v>
      </c>
      <c r="B19" s="115" t="s">
        <v>273</v>
      </c>
      <c r="C19" s="75">
        <v>132</v>
      </c>
      <c r="D19" s="114" t="s">
        <v>259</v>
      </c>
      <c r="E19" s="75">
        <v>2132005</v>
      </c>
      <c r="F19" s="114" t="s">
        <v>260</v>
      </c>
      <c r="G19" s="75">
        <v>6009999</v>
      </c>
      <c r="H19" s="114">
        <v>625</v>
      </c>
      <c r="I19" s="76">
        <v>450000</v>
      </c>
      <c r="J19" s="76" t="s">
        <v>262</v>
      </c>
    </row>
    <row r="20" spans="1:10" x14ac:dyDescent="0.25">
      <c r="A20" s="114" t="s">
        <v>272</v>
      </c>
      <c r="B20" s="115" t="s">
        <v>273</v>
      </c>
      <c r="C20" s="75">
        <v>132</v>
      </c>
      <c r="D20" s="114" t="s">
        <v>259</v>
      </c>
      <c r="E20" s="75">
        <v>2132001</v>
      </c>
      <c r="F20" s="114" t="s">
        <v>260</v>
      </c>
      <c r="G20" s="75">
        <v>6009999</v>
      </c>
      <c r="H20" s="114">
        <v>625</v>
      </c>
      <c r="I20" s="76"/>
      <c r="J20" s="76" t="s">
        <v>262</v>
      </c>
    </row>
    <row r="21" spans="1:10" x14ac:dyDescent="0.25">
      <c r="A21" s="114" t="s">
        <v>272</v>
      </c>
      <c r="B21" s="115" t="s">
        <v>273</v>
      </c>
      <c r="C21" s="75">
        <v>132</v>
      </c>
      <c r="D21" s="114" t="s">
        <v>259</v>
      </c>
      <c r="E21" s="75">
        <v>2132001</v>
      </c>
      <c r="F21" s="114" t="s">
        <v>260</v>
      </c>
      <c r="G21" s="75">
        <v>6029999</v>
      </c>
      <c r="H21" s="114">
        <v>625</v>
      </c>
      <c r="I21" s="76">
        <v>3344000</v>
      </c>
      <c r="J21" s="76" t="s">
        <v>265</v>
      </c>
    </row>
    <row r="22" spans="1:10" x14ac:dyDescent="0.25">
      <c r="A22" s="114" t="s">
        <v>272</v>
      </c>
      <c r="B22" s="115" t="s">
        <v>273</v>
      </c>
      <c r="C22" s="75">
        <v>132</v>
      </c>
      <c r="D22" s="114" t="s">
        <v>259</v>
      </c>
      <c r="E22" s="75">
        <v>2132001</v>
      </c>
      <c r="F22" s="114" t="s">
        <v>260</v>
      </c>
      <c r="G22" s="75">
        <v>6029999</v>
      </c>
      <c r="H22" s="114">
        <v>625</v>
      </c>
      <c r="I22" s="76"/>
      <c r="J22" s="76" t="s">
        <v>265</v>
      </c>
    </row>
    <row r="23" spans="1:10" x14ac:dyDescent="0.25">
      <c r="A23" s="114" t="s">
        <v>272</v>
      </c>
      <c r="B23" s="115" t="s">
        <v>273</v>
      </c>
      <c r="C23" s="75">
        <v>132</v>
      </c>
      <c r="D23" s="114" t="s">
        <v>259</v>
      </c>
      <c r="E23" s="75">
        <v>2132001</v>
      </c>
      <c r="F23" s="114" t="s">
        <v>260</v>
      </c>
      <c r="G23" s="75">
        <v>6009999</v>
      </c>
      <c r="H23" s="114">
        <v>625</v>
      </c>
      <c r="I23" s="76"/>
      <c r="J23" s="76" t="s">
        <v>265</v>
      </c>
    </row>
    <row r="24" spans="1:10" x14ac:dyDescent="0.25">
      <c r="A24" s="114" t="s">
        <v>272</v>
      </c>
      <c r="B24" s="115" t="s">
        <v>273</v>
      </c>
      <c r="C24" s="75">
        <v>132</v>
      </c>
      <c r="D24" s="114" t="s">
        <v>259</v>
      </c>
      <c r="E24" s="75">
        <v>2132001</v>
      </c>
      <c r="F24" s="114" t="s">
        <v>260</v>
      </c>
      <c r="G24" s="75">
        <v>2319999</v>
      </c>
      <c r="H24" s="114">
        <v>625</v>
      </c>
      <c r="I24" s="76"/>
      <c r="J24" s="76" t="s">
        <v>270</v>
      </c>
    </row>
    <row r="25" spans="1:10" x14ac:dyDescent="0.25">
      <c r="A25" s="114" t="s">
        <v>272</v>
      </c>
      <c r="B25" s="115" t="s">
        <v>273</v>
      </c>
      <c r="C25" s="75">
        <v>132</v>
      </c>
      <c r="D25" s="114" t="s">
        <v>259</v>
      </c>
      <c r="E25" s="75">
        <v>2132001</v>
      </c>
      <c r="F25" s="114" t="s">
        <v>260</v>
      </c>
      <c r="G25" s="75">
        <v>2319999</v>
      </c>
      <c r="H25" s="114">
        <v>625</v>
      </c>
      <c r="I25" s="76"/>
      <c r="J25" s="76" t="s">
        <v>270</v>
      </c>
    </row>
    <row r="26" spans="1:10" ht="15.75" x14ac:dyDescent="0.25">
      <c r="A26" s="76"/>
      <c r="B26" s="231" t="s">
        <v>277</v>
      </c>
      <c r="C26" s="239"/>
      <c r="D26" s="232"/>
      <c r="E26" s="149"/>
      <c r="F26" s="76"/>
      <c r="G26" s="76"/>
      <c r="H26" s="76"/>
      <c r="I26" s="1">
        <f>SUM(I7:I25)</f>
        <v>22648963</v>
      </c>
      <c r="J26" s="76"/>
    </row>
    <row r="27" spans="1:10" x14ac:dyDescent="0.25">
      <c r="A27" s="125" t="s">
        <v>278</v>
      </c>
      <c r="B27" s="115" t="s">
        <v>279</v>
      </c>
      <c r="C27" s="75">
        <v>132</v>
      </c>
      <c r="D27" s="114" t="s">
        <v>259</v>
      </c>
      <c r="E27" s="75">
        <v>2132001</v>
      </c>
      <c r="F27" s="114" t="s">
        <v>260</v>
      </c>
      <c r="G27" s="75">
        <v>6009999</v>
      </c>
      <c r="H27" s="114">
        <v>625</v>
      </c>
      <c r="I27" s="76">
        <v>3450000</v>
      </c>
      <c r="J27" s="76" t="s">
        <v>262</v>
      </c>
    </row>
    <row r="28" spans="1:10" x14ac:dyDescent="0.25">
      <c r="A28" s="125" t="s">
        <v>278</v>
      </c>
      <c r="B28" s="115" t="s">
        <v>279</v>
      </c>
      <c r="C28" s="75">
        <v>132</v>
      </c>
      <c r="D28" s="114" t="s">
        <v>259</v>
      </c>
      <c r="E28" s="75">
        <v>2132005</v>
      </c>
      <c r="F28" s="114" t="s">
        <v>260</v>
      </c>
      <c r="G28" s="75">
        <v>6009999</v>
      </c>
      <c r="H28" s="114">
        <v>625</v>
      </c>
      <c r="I28" s="76">
        <v>450000</v>
      </c>
      <c r="J28" s="76" t="s">
        <v>262</v>
      </c>
    </row>
    <row r="29" spans="1:10" x14ac:dyDescent="0.25">
      <c r="A29" s="125" t="s">
        <v>278</v>
      </c>
      <c r="B29" s="115" t="s">
        <v>279</v>
      </c>
      <c r="C29" s="75">
        <v>132</v>
      </c>
      <c r="D29" s="114" t="s">
        <v>259</v>
      </c>
      <c r="E29" s="75">
        <v>2132001</v>
      </c>
      <c r="F29" s="114" t="s">
        <v>260</v>
      </c>
      <c r="G29" s="75">
        <v>6029999</v>
      </c>
      <c r="H29" s="114">
        <v>625</v>
      </c>
      <c r="I29" s="76">
        <v>3680000</v>
      </c>
      <c r="J29" s="76" t="s">
        <v>265</v>
      </c>
    </row>
    <row r="30" spans="1:10" x14ac:dyDescent="0.25">
      <c r="A30" s="125" t="s">
        <v>278</v>
      </c>
      <c r="B30" s="115" t="s">
        <v>279</v>
      </c>
      <c r="C30" s="75">
        <v>132</v>
      </c>
      <c r="D30" s="114" t="s">
        <v>259</v>
      </c>
      <c r="E30" s="75">
        <v>2132001</v>
      </c>
      <c r="F30" s="114" t="s">
        <v>260</v>
      </c>
      <c r="G30" s="75">
        <v>6029999</v>
      </c>
      <c r="H30" s="114">
        <v>625</v>
      </c>
      <c r="I30" s="76"/>
      <c r="J30" s="76" t="s">
        <v>265</v>
      </c>
    </row>
    <row r="31" spans="1:10" x14ac:dyDescent="0.25">
      <c r="A31" s="125" t="s">
        <v>278</v>
      </c>
      <c r="B31" s="115" t="s">
        <v>279</v>
      </c>
      <c r="C31" s="75">
        <v>132</v>
      </c>
      <c r="D31" s="114" t="s">
        <v>259</v>
      </c>
      <c r="E31" s="75">
        <v>2132001</v>
      </c>
      <c r="F31" s="114" t="s">
        <v>260</v>
      </c>
      <c r="G31" s="75">
        <v>2319999</v>
      </c>
      <c r="H31" s="114">
        <v>625</v>
      </c>
      <c r="I31" s="76">
        <v>472000</v>
      </c>
      <c r="J31" s="76" t="s">
        <v>270</v>
      </c>
    </row>
    <row r="32" spans="1:10" x14ac:dyDescent="0.25">
      <c r="A32" s="125" t="s">
        <v>278</v>
      </c>
      <c r="B32" s="115" t="s">
        <v>279</v>
      </c>
      <c r="C32" s="75">
        <v>132</v>
      </c>
      <c r="D32" s="114" t="s">
        <v>259</v>
      </c>
      <c r="E32" s="75">
        <v>2132001</v>
      </c>
      <c r="F32" s="114" t="s">
        <v>260</v>
      </c>
      <c r="G32" s="75">
        <v>6009999</v>
      </c>
      <c r="H32" s="114">
        <v>625</v>
      </c>
      <c r="I32" s="76"/>
      <c r="J32" s="76" t="s">
        <v>270</v>
      </c>
    </row>
    <row r="33" spans="1:10" x14ac:dyDescent="0.25">
      <c r="A33" s="125" t="s">
        <v>280</v>
      </c>
      <c r="B33" s="115" t="s">
        <v>281</v>
      </c>
      <c r="C33" s="75">
        <v>132</v>
      </c>
      <c r="D33" s="114" t="s">
        <v>259</v>
      </c>
      <c r="E33" s="75">
        <v>2132001</v>
      </c>
      <c r="F33" s="114" t="s">
        <v>260</v>
      </c>
      <c r="G33" s="75">
        <v>6009999</v>
      </c>
      <c r="H33" s="114">
        <v>625</v>
      </c>
      <c r="I33" s="76">
        <v>3450000</v>
      </c>
      <c r="J33" s="76" t="s">
        <v>262</v>
      </c>
    </row>
    <row r="34" spans="1:10" x14ac:dyDescent="0.25">
      <c r="A34" s="125" t="s">
        <v>280</v>
      </c>
      <c r="B34" s="115" t="s">
        <v>281</v>
      </c>
      <c r="C34" s="75">
        <v>132</v>
      </c>
      <c r="D34" s="114" t="s">
        <v>259</v>
      </c>
      <c r="E34" s="75">
        <v>2132005</v>
      </c>
      <c r="F34" s="114" t="s">
        <v>260</v>
      </c>
      <c r="G34" s="75">
        <v>6009999</v>
      </c>
      <c r="H34" s="114">
        <v>625</v>
      </c>
      <c r="I34" s="76">
        <v>450000</v>
      </c>
      <c r="J34" s="76" t="s">
        <v>262</v>
      </c>
    </row>
    <row r="35" spans="1:10" x14ac:dyDescent="0.25">
      <c r="A35" s="125" t="s">
        <v>280</v>
      </c>
      <c r="B35" s="115" t="s">
        <v>281</v>
      </c>
      <c r="C35" s="75">
        <v>132</v>
      </c>
      <c r="D35" s="114" t="s">
        <v>259</v>
      </c>
      <c r="E35" s="75">
        <v>2132001</v>
      </c>
      <c r="F35" s="114" t="s">
        <v>260</v>
      </c>
      <c r="G35" s="75">
        <v>6029999</v>
      </c>
      <c r="H35" s="114">
        <v>625</v>
      </c>
      <c r="I35" s="76">
        <v>3015000</v>
      </c>
      <c r="J35" s="76" t="s">
        <v>265</v>
      </c>
    </row>
    <row r="36" spans="1:10" x14ac:dyDescent="0.25">
      <c r="A36" s="125" t="s">
        <v>280</v>
      </c>
      <c r="B36" s="115" t="s">
        <v>281</v>
      </c>
      <c r="C36" s="75">
        <v>132</v>
      </c>
      <c r="D36" s="114" t="s">
        <v>259</v>
      </c>
      <c r="E36" s="75">
        <v>2132001</v>
      </c>
      <c r="F36" s="114" t="s">
        <v>260</v>
      </c>
      <c r="G36" s="75">
        <v>2319999</v>
      </c>
      <c r="H36" s="114">
        <v>625</v>
      </c>
      <c r="I36" s="76"/>
      <c r="J36" s="76" t="s">
        <v>265</v>
      </c>
    </row>
    <row r="37" spans="1:10" x14ac:dyDescent="0.25">
      <c r="A37" s="125" t="s">
        <v>280</v>
      </c>
      <c r="B37" s="115" t="s">
        <v>281</v>
      </c>
      <c r="C37" s="75">
        <v>132</v>
      </c>
      <c r="D37" s="114" t="s">
        <v>259</v>
      </c>
      <c r="E37" s="75">
        <v>2132001</v>
      </c>
      <c r="F37" s="114" t="s">
        <v>260</v>
      </c>
      <c r="G37" s="75">
        <v>2319999</v>
      </c>
      <c r="H37" s="114">
        <v>625</v>
      </c>
      <c r="I37" s="76">
        <v>3150000</v>
      </c>
      <c r="J37" s="76" t="s">
        <v>270</v>
      </c>
    </row>
    <row r="38" spans="1:10" x14ac:dyDescent="0.25">
      <c r="A38" s="125" t="s">
        <v>280</v>
      </c>
      <c r="B38" s="115" t="s">
        <v>281</v>
      </c>
      <c r="C38" s="75">
        <v>132</v>
      </c>
      <c r="D38" s="114" t="s">
        <v>259</v>
      </c>
      <c r="E38" s="75">
        <v>2132001</v>
      </c>
      <c r="F38" s="114" t="s">
        <v>260</v>
      </c>
      <c r="G38" s="75">
        <v>6009999</v>
      </c>
      <c r="H38" s="114">
        <v>625</v>
      </c>
      <c r="I38" s="76"/>
      <c r="J38" s="76" t="s">
        <v>270</v>
      </c>
    </row>
    <row r="39" spans="1:10" x14ac:dyDescent="0.25">
      <c r="A39" s="125" t="s">
        <v>282</v>
      </c>
      <c r="B39" s="115" t="s">
        <v>283</v>
      </c>
      <c r="C39" s="75">
        <v>132</v>
      </c>
      <c r="D39" s="114" t="s">
        <v>259</v>
      </c>
      <c r="E39" s="75">
        <v>2132001</v>
      </c>
      <c r="F39" s="114" t="s">
        <v>260</v>
      </c>
      <c r="G39" s="75">
        <v>6009999</v>
      </c>
      <c r="H39" s="114">
        <v>625</v>
      </c>
      <c r="I39" s="76">
        <v>3450000</v>
      </c>
      <c r="J39" s="76" t="s">
        <v>262</v>
      </c>
    </row>
    <row r="40" spans="1:10" x14ac:dyDescent="0.25">
      <c r="A40" s="125" t="s">
        <v>282</v>
      </c>
      <c r="B40" s="115" t="s">
        <v>283</v>
      </c>
      <c r="C40" s="75">
        <v>132</v>
      </c>
      <c r="D40" s="114" t="s">
        <v>259</v>
      </c>
      <c r="E40" s="75">
        <v>2132005</v>
      </c>
      <c r="F40" s="114" t="s">
        <v>260</v>
      </c>
      <c r="G40" s="75">
        <v>6009999</v>
      </c>
      <c r="H40" s="114">
        <v>625</v>
      </c>
      <c r="I40" s="76">
        <v>450000</v>
      </c>
      <c r="J40" s="76" t="s">
        <v>262</v>
      </c>
    </row>
    <row r="41" spans="1:10" x14ac:dyDescent="0.25">
      <c r="A41" s="125" t="s">
        <v>282</v>
      </c>
      <c r="B41" s="115" t="s">
        <v>283</v>
      </c>
      <c r="C41" s="75">
        <v>132</v>
      </c>
      <c r="D41" s="114" t="s">
        <v>259</v>
      </c>
      <c r="E41" s="75">
        <v>2132001</v>
      </c>
      <c r="F41" s="114" t="s">
        <v>260</v>
      </c>
      <c r="G41" s="75">
        <v>6029999</v>
      </c>
      <c r="H41" s="114">
        <v>625</v>
      </c>
      <c r="I41" s="76">
        <v>2472300</v>
      </c>
      <c r="J41" s="76" t="s">
        <v>265</v>
      </c>
    </row>
    <row r="42" spans="1:10" x14ac:dyDescent="0.25">
      <c r="A42" s="125" t="s">
        <v>282</v>
      </c>
      <c r="B42" s="115" t="s">
        <v>283</v>
      </c>
      <c r="C42" s="75">
        <v>132</v>
      </c>
      <c r="D42" s="114" t="s">
        <v>259</v>
      </c>
      <c r="E42" s="75">
        <v>2132001</v>
      </c>
      <c r="F42" s="114" t="s">
        <v>260</v>
      </c>
      <c r="G42" s="75">
        <v>2319999</v>
      </c>
      <c r="H42" s="114">
        <v>625</v>
      </c>
      <c r="I42" s="76">
        <v>2614700</v>
      </c>
      <c r="J42" s="76" t="s">
        <v>270</v>
      </c>
    </row>
    <row r="43" spans="1:10" x14ac:dyDescent="0.25">
      <c r="A43" s="125" t="s">
        <v>282</v>
      </c>
      <c r="B43" s="115" t="s">
        <v>283</v>
      </c>
      <c r="C43" s="75">
        <v>132</v>
      </c>
      <c r="D43" s="114" t="s">
        <v>259</v>
      </c>
      <c r="E43" s="75">
        <v>2132001</v>
      </c>
      <c r="F43" s="114" t="s">
        <v>260</v>
      </c>
      <c r="G43" s="75">
        <v>6009999</v>
      </c>
      <c r="H43" s="114">
        <v>625</v>
      </c>
      <c r="I43" s="76"/>
      <c r="J43" s="76" t="s">
        <v>265</v>
      </c>
    </row>
    <row r="44" spans="1:10" x14ac:dyDescent="0.25">
      <c r="A44" s="125" t="s">
        <v>282</v>
      </c>
      <c r="B44" s="115" t="s">
        <v>283</v>
      </c>
      <c r="C44" s="75">
        <v>132</v>
      </c>
      <c r="D44" s="114" t="s">
        <v>259</v>
      </c>
      <c r="E44" s="75">
        <v>2132001</v>
      </c>
      <c r="F44" s="114" t="s">
        <v>260</v>
      </c>
      <c r="G44" s="75">
        <v>2319999</v>
      </c>
      <c r="H44" s="114">
        <v>625</v>
      </c>
      <c r="I44" s="76"/>
      <c r="J44" s="76" t="s">
        <v>270</v>
      </c>
    </row>
    <row r="45" spans="1:10" ht="15.75" x14ac:dyDescent="0.25">
      <c r="A45" s="76"/>
      <c r="B45" s="240" t="s">
        <v>284</v>
      </c>
      <c r="C45" s="241"/>
      <c r="D45" s="242"/>
      <c r="E45" s="76"/>
      <c r="F45" s="76"/>
      <c r="G45" s="75"/>
      <c r="H45" s="76"/>
      <c r="I45" s="1">
        <f>SUM(I27:I44)</f>
        <v>27104000</v>
      </c>
      <c r="J45" s="76"/>
    </row>
    <row r="46" spans="1:10" x14ac:dyDescent="0.25">
      <c r="A46" s="125" t="s">
        <v>285</v>
      </c>
      <c r="B46" s="115" t="s">
        <v>286</v>
      </c>
      <c r="C46" s="75">
        <v>132</v>
      </c>
      <c r="D46" s="114" t="s">
        <v>259</v>
      </c>
      <c r="E46" s="75">
        <v>2132001</v>
      </c>
      <c r="F46" s="114" t="s">
        <v>260</v>
      </c>
      <c r="G46" s="75">
        <v>6009999</v>
      </c>
      <c r="H46" s="114">
        <v>625</v>
      </c>
      <c r="I46" s="76">
        <v>3450000</v>
      </c>
      <c r="J46" s="76" t="s">
        <v>262</v>
      </c>
    </row>
    <row r="47" spans="1:10" x14ac:dyDescent="0.25">
      <c r="A47" s="125" t="s">
        <v>285</v>
      </c>
      <c r="B47" s="115" t="s">
        <v>286</v>
      </c>
      <c r="C47" s="75">
        <v>132</v>
      </c>
      <c r="D47" s="114" t="s">
        <v>259</v>
      </c>
      <c r="E47" s="75">
        <v>2132005</v>
      </c>
      <c r="F47" s="114" t="s">
        <v>260</v>
      </c>
      <c r="G47" s="75">
        <v>6009999</v>
      </c>
      <c r="H47" s="114">
        <v>625</v>
      </c>
      <c r="I47" s="76">
        <v>450000</v>
      </c>
      <c r="J47" s="76" t="s">
        <v>262</v>
      </c>
    </row>
    <row r="48" spans="1:10" x14ac:dyDescent="0.25">
      <c r="A48" s="125" t="s">
        <v>285</v>
      </c>
      <c r="B48" s="115" t="s">
        <v>286</v>
      </c>
      <c r="C48" s="75">
        <v>132</v>
      </c>
      <c r="D48" s="114" t="s">
        <v>259</v>
      </c>
      <c r="E48" s="75">
        <v>2132001</v>
      </c>
      <c r="F48" s="114" t="s">
        <v>260</v>
      </c>
      <c r="G48" s="75">
        <v>6009999</v>
      </c>
      <c r="H48" s="114">
        <v>625</v>
      </c>
      <c r="I48" s="76">
        <v>2690000</v>
      </c>
      <c r="J48" s="76" t="s">
        <v>265</v>
      </c>
    </row>
    <row r="49" spans="1:10" x14ac:dyDescent="0.25">
      <c r="A49" s="125" t="s">
        <v>285</v>
      </c>
      <c r="B49" s="115" t="s">
        <v>286</v>
      </c>
      <c r="C49" s="75">
        <v>132</v>
      </c>
      <c r="D49" s="114" t="s">
        <v>259</v>
      </c>
      <c r="E49" s="75">
        <v>2132001</v>
      </c>
      <c r="F49" s="114" t="s">
        <v>260</v>
      </c>
      <c r="G49" s="75">
        <v>6009999</v>
      </c>
      <c r="H49" s="114">
        <v>625</v>
      </c>
      <c r="I49" s="76"/>
      <c r="J49" s="76" t="s">
        <v>265</v>
      </c>
    </row>
    <row r="50" spans="1:10" x14ac:dyDescent="0.25">
      <c r="A50" s="125" t="s">
        <v>285</v>
      </c>
      <c r="B50" s="115" t="s">
        <v>286</v>
      </c>
      <c r="C50" s="75">
        <v>132</v>
      </c>
      <c r="D50" s="114" t="s">
        <v>259</v>
      </c>
      <c r="E50" s="75">
        <v>2132001</v>
      </c>
      <c r="F50" s="114" t="s">
        <v>260</v>
      </c>
      <c r="G50" s="75">
        <v>2319999</v>
      </c>
      <c r="H50" s="114">
        <v>625</v>
      </c>
      <c r="I50" s="76">
        <v>1407000</v>
      </c>
      <c r="J50" s="76" t="s">
        <v>270</v>
      </c>
    </row>
    <row r="51" spans="1:10" x14ac:dyDescent="0.25">
      <c r="A51" s="125" t="s">
        <v>285</v>
      </c>
      <c r="B51" s="115" t="s">
        <v>286</v>
      </c>
      <c r="C51" s="75">
        <v>132</v>
      </c>
      <c r="D51" s="114" t="s">
        <v>259</v>
      </c>
      <c r="E51" s="75">
        <v>2132001</v>
      </c>
      <c r="F51" s="114" t="s">
        <v>260</v>
      </c>
      <c r="G51" s="75">
        <v>6009999</v>
      </c>
      <c r="H51" s="114">
        <v>625</v>
      </c>
      <c r="I51" s="76"/>
      <c r="J51" s="76" t="s">
        <v>270</v>
      </c>
    </row>
    <row r="52" spans="1:10" x14ac:dyDescent="0.25">
      <c r="A52" s="125" t="s">
        <v>287</v>
      </c>
      <c r="B52" s="115" t="s">
        <v>288</v>
      </c>
      <c r="C52" s="75">
        <v>132</v>
      </c>
      <c r="D52" s="114" t="s">
        <v>259</v>
      </c>
      <c r="E52" s="75">
        <v>2132001</v>
      </c>
      <c r="F52" s="114" t="s">
        <v>260</v>
      </c>
      <c r="G52" s="75">
        <v>6009999</v>
      </c>
      <c r="H52" s="114">
        <v>625</v>
      </c>
      <c r="I52" s="76">
        <v>3450000</v>
      </c>
      <c r="J52" s="76" t="s">
        <v>262</v>
      </c>
    </row>
    <row r="53" spans="1:10" x14ac:dyDescent="0.25">
      <c r="A53" s="125" t="s">
        <v>287</v>
      </c>
      <c r="B53" s="115" t="s">
        <v>288</v>
      </c>
      <c r="C53" s="75">
        <v>132</v>
      </c>
      <c r="D53" s="114" t="s">
        <v>259</v>
      </c>
      <c r="E53" s="75">
        <v>2132005</v>
      </c>
      <c r="F53" s="114" t="s">
        <v>260</v>
      </c>
      <c r="G53" s="75">
        <v>6009999</v>
      </c>
      <c r="H53" s="114">
        <v>625</v>
      </c>
      <c r="I53" s="76">
        <v>450000</v>
      </c>
      <c r="J53" s="76" t="s">
        <v>262</v>
      </c>
    </row>
    <row r="54" spans="1:10" x14ac:dyDescent="0.25">
      <c r="A54" s="125" t="s">
        <v>287</v>
      </c>
      <c r="B54" s="115" t="s">
        <v>288</v>
      </c>
      <c r="C54" s="75">
        <v>132</v>
      </c>
      <c r="D54" s="114" t="s">
        <v>259</v>
      </c>
      <c r="E54" s="75">
        <v>2132001</v>
      </c>
      <c r="F54" s="114" t="s">
        <v>260</v>
      </c>
      <c r="G54" s="75">
        <v>6009999</v>
      </c>
      <c r="H54" s="114">
        <v>625</v>
      </c>
      <c r="I54" s="76">
        <v>2645000</v>
      </c>
      <c r="J54" s="76" t="s">
        <v>265</v>
      </c>
    </row>
    <row r="55" spans="1:10" x14ac:dyDescent="0.25">
      <c r="A55" s="125" t="s">
        <v>287</v>
      </c>
      <c r="B55" s="115" t="s">
        <v>288</v>
      </c>
      <c r="C55" s="75">
        <v>132</v>
      </c>
      <c r="D55" s="114" t="s">
        <v>259</v>
      </c>
      <c r="E55" s="75">
        <v>2132001</v>
      </c>
      <c r="F55" s="114" t="s">
        <v>260</v>
      </c>
      <c r="G55" s="75">
        <v>6009999</v>
      </c>
      <c r="H55" s="114">
        <v>625</v>
      </c>
      <c r="I55" s="76"/>
      <c r="J55" s="76" t="s">
        <v>265</v>
      </c>
    </row>
    <row r="56" spans="1:10" x14ac:dyDescent="0.25">
      <c r="A56" s="125" t="s">
        <v>287</v>
      </c>
      <c r="B56" s="115" t="s">
        <v>288</v>
      </c>
      <c r="C56" s="75">
        <v>132</v>
      </c>
      <c r="D56" s="114" t="s">
        <v>259</v>
      </c>
      <c r="E56" s="75">
        <v>2132001</v>
      </c>
      <c r="F56" s="114" t="s">
        <v>260</v>
      </c>
      <c r="G56" s="75">
        <v>6009999</v>
      </c>
      <c r="H56" s="114">
        <v>625</v>
      </c>
      <c r="I56" s="76"/>
      <c r="J56" s="76" t="s">
        <v>265</v>
      </c>
    </row>
    <row r="57" spans="1:10" x14ac:dyDescent="0.25">
      <c r="A57" s="125" t="s">
        <v>287</v>
      </c>
      <c r="B57" s="115" t="s">
        <v>288</v>
      </c>
      <c r="C57" s="75">
        <v>132</v>
      </c>
      <c r="D57" s="114" t="s">
        <v>259</v>
      </c>
      <c r="E57" s="75">
        <v>2132001</v>
      </c>
      <c r="F57" s="114" t="s">
        <v>260</v>
      </c>
      <c r="G57" s="75">
        <v>6009999</v>
      </c>
      <c r="H57" s="114">
        <v>625</v>
      </c>
      <c r="I57" s="76"/>
      <c r="J57" s="76" t="s">
        <v>270</v>
      </c>
    </row>
    <row r="58" spans="1:10" x14ac:dyDescent="0.25">
      <c r="A58" s="125" t="s">
        <v>289</v>
      </c>
      <c r="B58" s="115" t="s">
        <v>290</v>
      </c>
      <c r="C58" s="75">
        <v>132</v>
      </c>
      <c r="D58" s="114" t="s">
        <v>259</v>
      </c>
      <c r="E58" s="75">
        <v>2132001</v>
      </c>
      <c r="F58" s="114" t="s">
        <v>260</v>
      </c>
      <c r="G58" s="75">
        <v>6009999</v>
      </c>
      <c r="H58" s="114">
        <v>625</v>
      </c>
      <c r="I58" s="76">
        <v>3300000</v>
      </c>
      <c r="J58" s="76" t="s">
        <v>262</v>
      </c>
    </row>
    <row r="59" spans="1:10" x14ac:dyDescent="0.25">
      <c r="A59" s="125" t="s">
        <v>289</v>
      </c>
      <c r="B59" s="115" t="s">
        <v>290</v>
      </c>
      <c r="C59" s="75">
        <v>132</v>
      </c>
      <c r="D59" s="114" t="s">
        <v>259</v>
      </c>
      <c r="E59" s="75">
        <v>2132005</v>
      </c>
      <c r="F59" s="114" t="s">
        <v>260</v>
      </c>
      <c r="G59" s="75">
        <v>6009999</v>
      </c>
      <c r="H59" s="114">
        <v>625</v>
      </c>
      <c r="I59" s="76">
        <v>450000</v>
      </c>
      <c r="J59" s="76" t="s">
        <v>262</v>
      </c>
    </row>
    <row r="60" spans="1:10" x14ac:dyDescent="0.25">
      <c r="A60" s="125" t="s">
        <v>289</v>
      </c>
      <c r="B60" s="115" t="s">
        <v>290</v>
      </c>
      <c r="C60" s="75">
        <v>132</v>
      </c>
      <c r="D60" s="114" t="s">
        <v>259</v>
      </c>
      <c r="E60" s="75">
        <v>2132001</v>
      </c>
      <c r="F60" s="114" t="s">
        <v>260</v>
      </c>
      <c r="G60" s="75">
        <v>6009999</v>
      </c>
      <c r="H60" s="114">
        <v>625</v>
      </c>
      <c r="I60" s="76">
        <v>2022000</v>
      </c>
      <c r="J60" s="76" t="s">
        <v>265</v>
      </c>
    </row>
    <row r="61" spans="1:10" x14ac:dyDescent="0.25">
      <c r="A61" s="125" t="s">
        <v>289</v>
      </c>
      <c r="B61" s="115" t="s">
        <v>290</v>
      </c>
      <c r="C61" s="75">
        <v>132</v>
      </c>
      <c r="D61" s="114" t="s">
        <v>259</v>
      </c>
      <c r="E61" s="75">
        <v>2132001</v>
      </c>
      <c r="F61" s="114" t="s">
        <v>260</v>
      </c>
      <c r="G61" s="75">
        <v>6009999</v>
      </c>
      <c r="H61" s="114">
        <v>625</v>
      </c>
      <c r="I61" s="76"/>
      <c r="J61" s="76" t="s">
        <v>265</v>
      </c>
    </row>
    <row r="62" spans="1:10" x14ac:dyDescent="0.25">
      <c r="A62" s="125" t="s">
        <v>289</v>
      </c>
      <c r="B62" s="115" t="s">
        <v>290</v>
      </c>
      <c r="C62" s="75">
        <v>132</v>
      </c>
      <c r="D62" s="114" t="s">
        <v>259</v>
      </c>
      <c r="E62" s="75">
        <v>2132001</v>
      </c>
      <c r="F62" s="114" t="s">
        <v>260</v>
      </c>
      <c r="G62" s="75">
        <v>6009999</v>
      </c>
      <c r="H62" s="114">
        <v>625</v>
      </c>
      <c r="I62" s="76"/>
      <c r="J62" s="76" t="s">
        <v>265</v>
      </c>
    </row>
    <row r="63" spans="1:10" x14ac:dyDescent="0.25">
      <c r="A63" s="125" t="s">
        <v>289</v>
      </c>
      <c r="B63" s="115" t="s">
        <v>290</v>
      </c>
      <c r="C63" s="75">
        <v>132</v>
      </c>
      <c r="D63" s="114" t="s">
        <v>259</v>
      </c>
      <c r="E63" s="75">
        <v>2132001</v>
      </c>
      <c r="F63" s="114" t="s">
        <v>260</v>
      </c>
      <c r="G63" s="75">
        <v>2319999</v>
      </c>
      <c r="H63" s="114">
        <v>625</v>
      </c>
      <c r="I63" s="76">
        <v>699000</v>
      </c>
      <c r="J63" s="76" t="s">
        <v>270</v>
      </c>
    </row>
    <row r="64" spans="1:10" ht="15.75" x14ac:dyDescent="0.25">
      <c r="A64" s="76"/>
      <c r="B64" s="240" t="s">
        <v>292</v>
      </c>
      <c r="C64" s="241"/>
      <c r="D64" s="242"/>
      <c r="E64" s="76"/>
      <c r="F64" s="76"/>
      <c r="G64" s="76"/>
      <c r="H64" s="76"/>
      <c r="I64" s="1">
        <f>SUM(I46:I63)</f>
        <v>21013000</v>
      </c>
      <c r="J64" s="76"/>
    </row>
    <row r="65" spans="1:10" x14ac:dyDescent="0.25">
      <c r="A65" s="125" t="s">
        <v>293</v>
      </c>
      <c r="B65" s="115" t="s">
        <v>294</v>
      </c>
      <c r="C65" s="75">
        <v>132</v>
      </c>
      <c r="D65" s="114" t="s">
        <v>259</v>
      </c>
      <c r="E65" s="75">
        <v>2132001</v>
      </c>
      <c r="F65" s="114" t="s">
        <v>260</v>
      </c>
      <c r="G65" s="75">
        <v>6009999</v>
      </c>
      <c r="H65" s="114">
        <v>625</v>
      </c>
      <c r="I65" s="76">
        <v>3450000</v>
      </c>
      <c r="J65" s="76" t="s">
        <v>262</v>
      </c>
    </row>
    <row r="66" spans="1:10" x14ac:dyDescent="0.25">
      <c r="A66" s="125" t="s">
        <v>293</v>
      </c>
      <c r="B66" s="115" t="s">
        <v>294</v>
      </c>
      <c r="C66" s="75">
        <v>132</v>
      </c>
      <c r="D66" s="114" t="s">
        <v>259</v>
      </c>
      <c r="E66" s="75">
        <v>2132005</v>
      </c>
      <c r="F66" s="114" t="s">
        <v>260</v>
      </c>
      <c r="G66" s="75">
        <v>6009999</v>
      </c>
      <c r="H66" s="114">
        <v>625</v>
      </c>
      <c r="I66" s="76">
        <v>450000</v>
      </c>
      <c r="J66" s="76" t="s">
        <v>262</v>
      </c>
    </row>
    <row r="67" spans="1:10" x14ac:dyDescent="0.25">
      <c r="A67" s="125" t="s">
        <v>293</v>
      </c>
      <c r="B67" s="115" t="s">
        <v>294</v>
      </c>
      <c r="C67" s="75">
        <v>132</v>
      </c>
      <c r="D67" s="114" t="s">
        <v>259</v>
      </c>
      <c r="E67" s="75">
        <v>2132001</v>
      </c>
      <c r="F67" s="114" t="s">
        <v>260</v>
      </c>
      <c r="G67" s="75">
        <v>6029999</v>
      </c>
      <c r="H67" s="114">
        <v>625</v>
      </c>
      <c r="I67" s="76">
        <v>1783000</v>
      </c>
      <c r="J67" s="76" t="s">
        <v>265</v>
      </c>
    </row>
    <row r="68" spans="1:10" x14ac:dyDescent="0.25">
      <c r="A68" s="125" t="s">
        <v>293</v>
      </c>
      <c r="B68" s="115" t="s">
        <v>294</v>
      </c>
      <c r="C68" s="75">
        <v>132</v>
      </c>
      <c r="D68" s="114" t="s">
        <v>259</v>
      </c>
      <c r="E68" s="75">
        <v>2132001</v>
      </c>
      <c r="F68" s="114" t="s">
        <v>260</v>
      </c>
      <c r="G68" s="75">
        <v>6009999</v>
      </c>
      <c r="H68" s="114">
        <v>625</v>
      </c>
      <c r="I68" s="76"/>
      <c r="J68" s="76" t="s">
        <v>265</v>
      </c>
    </row>
    <row r="69" spans="1:10" x14ac:dyDescent="0.25">
      <c r="A69" s="125" t="s">
        <v>293</v>
      </c>
      <c r="B69" s="115" t="s">
        <v>294</v>
      </c>
      <c r="C69" s="75">
        <v>132</v>
      </c>
      <c r="D69" s="114" t="s">
        <v>259</v>
      </c>
      <c r="E69" s="75">
        <v>2132001</v>
      </c>
      <c r="F69" s="114" t="s">
        <v>260</v>
      </c>
      <c r="G69" s="75">
        <v>6009999</v>
      </c>
      <c r="H69" s="114">
        <v>625</v>
      </c>
      <c r="I69" s="76"/>
      <c r="J69" s="76" t="s">
        <v>265</v>
      </c>
    </row>
    <row r="70" spans="1:10" x14ac:dyDescent="0.25">
      <c r="A70" s="125" t="s">
        <v>293</v>
      </c>
      <c r="B70" s="115" t="s">
        <v>294</v>
      </c>
      <c r="C70" s="75">
        <v>132</v>
      </c>
      <c r="D70" s="114" t="s">
        <v>259</v>
      </c>
      <c r="E70" s="75">
        <v>2132001</v>
      </c>
      <c r="F70" s="114" t="s">
        <v>260</v>
      </c>
      <c r="G70" s="75">
        <v>6009999</v>
      </c>
      <c r="H70" s="114">
        <v>625</v>
      </c>
      <c r="I70" s="76"/>
      <c r="J70" s="76" t="s">
        <v>270</v>
      </c>
    </row>
    <row r="71" spans="1:10" x14ac:dyDescent="0.25">
      <c r="A71" s="125" t="s">
        <v>295</v>
      </c>
      <c r="B71" s="115" t="s">
        <v>296</v>
      </c>
      <c r="C71" s="75">
        <v>132</v>
      </c>
      <c r="D71" s="114" t="s">
        <v>259</v>
      </c>
      <c r="E71" s="75">
        <v>2132001</v>
      </c>
      <c r="F71" s="114" t="s">
        <v>260</v>
      </c>
      <c r="G71" s="75">
        <v>6009999</v>
      </c>
      <c r="H71" s="114">
        <v>625</v>
      </c>
      <c r="I71" s="76">
        <v>2753300</v>
      </c>
      <c r="J71" s="76" t="s">
        <v>262</v>
      </c>
    </row>
    <row r="72" spans="1:10" x14ac:dyDescent="0.25">
      <c r="A72" s="125" t="s">
        <v>295</v>
      </c>
      <c r="B72" s="115" t="s">
        <v>296</v>
      </c>
      <c r="C72" s="75">
        <v>132</v>
      </c>
      <c r="D72" s="114" t="s">
        <v>259</v>
      </c>
      <c r="E72" s="75">
        <v>2132005</v>
      </c>
      <c r="F72" s="114" t="s">
        <v>260</v>
      </c>
      <c r="G72" s="75">
        <v>6009999</v>
      </c>
      <c r="H72" s="114">
        <v>625</v>
      </c>
      <c r="I72" s="76">
        <v>450000</v>
      </c>
      <c r="J72" s="76" t="s">
        <v>262</v>
      </c>
    </row>
    <row r="73" spans="1:10" x14ac:dyDescent="0.25">
      <c r="A73" s="125" t="s">
        <v>295</v>
      </c>
      <c r="B73" s="115" t="s">
        <v>296</v>
      </c>
      <c r="C73" s="75">
        <v>132</v>
      </c>
      <c r="D73" s="114" t="s">
        <v>259</v>
      </c>
      <c r="E73" s="75">
        <v>2132001</v>
      </c>
      <c r="F73" s="114" t="s">
        <v>260</v>
      </c>
      <c r="G73" s="75">
        <v>6009999</v>
      </c>
      <c r="H73" s="114">
        <v>625</v>
      </c>
      <c r="I73" s="76">
        <v>2108700</v>
      </c>
      <c r="J73" s="76" t="s">
        <v>265</v>
      </c>
    </row>
    <row r="74" spans="1:10" x14ac:dyDescent="0.25">
      <c r="A74" s="125" t="s">
        <v>295</v>
      </c>
      <c r="B74" s="115" t="s">
        <v>296</v>
      </c>
      <c r="C74" s="75">
        <v>132</v>
      </c>
      <c r="D74" s="114" t="s">
        <v>259</v>
      </c>
      <c r="E74" s="75">
        <v>2132001</v>
      </c>
      <c r="F74" s="114" t="s">
        <v>260</v>
      </c>
      <c r="G74" s="75">
        <v>6009999</v>
      </c>
      <c r="H74" s="114">
        <v>625</v>
      </c>
      <c r="I74" s="76"/>
      <c r="J74" s="76" t="s">
        <v>265</v>
      </c>
    </row>
    <row r="75" spans="1:10" x14ac:dyDescent="0.25">
      <c r="A75" s="125" t="s">
        <v>295</v>
      </c>
      <c r="B75" s="115" t="s">
        <v>296</v>
      </c>
      <c r="C75" s="75">
        <v>132</v>
      </c>
      <c r="D75" s="114" t="s">
        <v>259</v>
      </c>
      <c r="E75" s="75">
        <v>2132001</v>
      </c>
      <c r="F75" s="114" t="s">
        <v>260</v>
      </c>
      <c r="G75" s="75">
        <v>6009999</v>
      </c>
      <c r="H75" s="114">
        <v>625</v>
      </c>
      <c r="I75" s="76"/>
      <c r="J75" s="76" t="s">
        <v>265</v>
      </c>
    </row>
    <row r="76" spans="1:10" x14ac:dyDescent="0.25">
      <c r="A76" s="125" t="s">
        <v>295</v>
      </c>
      <c r="B76" s="115" t="s">
        <v>296</v>
      </c>
      <c r="C76" s="75">
        <v>132</v>
      </c>
      <c r="D76" s="114" t="s">
        <v>259</v>
      </c>
      <c r="E76" s="75">
        <v>2132001</v>
      </c>
      <c r="F76" s="114" t="s">
        <v>260</v>
      </c>
      <c r="G76" s="75">
        <v>2319999</v>
      </c>
      <c r="H76" s="114">
        <v>625</v>
      </c>
      <c r="I76" s="76"/>
      <c r="J76" s="76" t="s">
        <v>270</v>
      </c>
    </row>
    <row r="77" spans="1:10" x14ac:dyDescent="0.25">
      <c r="A77" s="125" t="s">
        <v>295</v>
      </c>
      <c r="B77" s="115" t="s">
        <v>296</v>
      </c>
      <c r="C77" s="75">
        <v>132</v>
      </c>
      <c r="D77" s="114" t="s">
        <v>259</v>
      </c>
      <c r="E77" s="75">
        <v>2132001</v>
      </c>
      <c r="F77" s="114" t="s">
        <v>260</v>
      </c>
      <c r="G77" s="75">
        <v>6009999</v>
      </c>
      <c r="H77" s="114">
        <v>625</v>
      </c>
      <c r="I77" s="76"/>
      <c r="J77" s="76" t="s">
        <v>262</v>
      </c>
    </row>
    <row r="78" spans="1:10" x14ac:dyDescent="0.25">
      <c r="A78" s="125" t="s">
        <v>297</v>
      </c>
      <c r="B78" s="115" t="s">
        <v>298</v>
      </c>
      <c r="C78" s="75">
        <v>132</v>
      </c>
      <c r="D78" s="114" t="s">
        <v>259</v>
      </c>
      <c r="E78" s="75">
        <v>2132001</v>
      </c>
      <c r="F78" s="114" t="s">
        <v>260</v>
      </c>
      <c r="G78" s="75">
        <v>6009999</v>
      </c>
      <c r="H78" s="114">
        <v>625</v>
      </c>
      <c r="I78" s="76">
        <v>1178000</v>
      </c>
      <c r="J78" s="76" t="s">
        <v>262</v>
      </c>
    </row>
    <row r="79" spans="1:10" x14ac:dyDescent="0.25">
      <c r="A79" s="125" t="s">
        <v>297</v>
      </c>
      <c r="B79" s="115" t="s">
        <v>298</v>
      </c>
      <c r="C79" s="75">
        <v>132</v>
      </c>
      <c r="D79" s="114" t="s">
        <v>259</v>
      </c>
      <c r="E79" s="75">
        <v>2132005</v>
      </c>
      <c r="F79" s="114" t="s">
        <v>260</v>
      </c>
      <c r="G79" s="75">
        <v>6009999</v>
      </c>
      <c r="H79" s="114">
        <v>625</v>
      </c>
      <c r="I79" s="76">
        <v>450000</v>
      </c>
      <c r="J79" s="76" t="s">
        <v>262</v>
      </c>
    </row>
    <row r="80" spans="1:10" x14ac:dyDescent="0.25">
      <c r="A80" s="125" t="s">
        <v>297</v>
      </c>
      <c r="B80" s="115" t="s">
        <v>298</v>
      </c>
      <c r="C80" s="75">
        <v>132</v>
      </c>
      <c r="D80" s="114" t="s">
        <v>259</v>
      </c>
      <c r="E80" s="75">
        <v>2132001</v>
      </c>
      <c r="F80" s="114" t="s">
        <v>260</v>
      </c>
      <c r="G80" s="75">
        <v>6029999</v>
      </c>
      <c r="H80" s="114">
        <v>625</v>
      </c>
      <c r="I80" s="76">
        <v>1482000</v>
      </c>
      <c r="J80" s="76" t="s">
        <v>265</v>
      </c>
    </row>
    <row r="81" spans="1:10" x14ac:dyDescent="0.25">
      <c r="A81" s="125" t="s">
        <v>297</v>
      </c>
      <c r="B81" s="115" t="s">
        <v>298</v>
      </c>
      <c r="C81" s="75">
        <v>132</v>
      </c>
      <c r="D81" s="114" t="s">
        <v>259</v>
      </c>
      <c r="E81" s="75">
        <v>2132001</v>
      </c>
      <c r="F81" s="114" t="s">
        <v>260</v>
      </c>
      <c r="G81" s="75">
        <v>6009999</v>
      </c>
      <c r="H81" s="114">
        <v>625</v>
      </c>
      <c r="I81" s="76"/>
      <c r="J81" s="76" t="s">
        <v>265</v>
      </c>
    </row>
    <row r="82" spans="1:10" x14ac:dyDescent="0.25">
      <c r="A82" s="125" t="s">
        <v>297</v>
      </c>
      <c r="B82" s="115" t="s">
        <v>298</v>
      </c>
      <c r="C82" s="75">
        <v>132</v>
      </c>
      <c r="D82" s="114" t="s">
        <v>259</v>
      </c>
      <c r="E82" s="75">
        <v>2132001</v>
      </c>
      <c r="F82" s="114" t="s">
        <v>260</v>
      </c>
      <c r="G82" s="75">
        <v>6009999</v>
      </c>
      <c r="H82" s="114">
        <v>625</v>
      </c>
      <c r="I82" s="76"/>
      <c r="J82" s="76" t="s">
        <v>265</v>
      </c>
    </row>
    <row r="83" spans="1:10" x14ac:dyDescent="0.25">
      <c r="A83" s="125" t="s">
        <v>297</v>
      </c>
      <c r="B83" s="115" t="s">
        <v>298</v>
      </c>
      <c r="C83" s="75">
        <v>132</v>
      </c>
      <c r="D83" s="114" t="s">
        <v>259</v>
      </c>
      <c r="E83" s="75">
        <v>2132001</v>
      </c>
      <c r="F83" s="114" t="s">
        <v>260</v>
      </c>
      <c r="G83" s="75">
        <v>2319999</v>
      </c>
      <c r="H83" s="114">
        <v>625</v>
      </c>
      <c r="I83" s="76">
        <v>925000</v>
      </c>
      <c r="J83" s="76" t="s">
        <v>270</v>
      </c>
    </row>
    <row r="84" spans="1:10" x14ac:dyDescent="0.25">
      <c r="A84" s="125" t="s">
        <v>297</v>
      </c>
      <c r="B84" s="115" t="s">
        <v>298</v>
      </c>
      <c r="C84" s="75">
        <v>132</v>
      </c>
      <c r="D84" s="114" t="s">
        <v>259</v>
      </c>
      <c r="E84" s="75">
        <v>2132001</v>
      </c>
      <c r="F84" s="114" t="s">
        <v>260</v>
      </c>
      <c r="G84" s="75">
        <v>6009999</v>
      </c>
      <c r="H84" s="114">
        <v>625</v>
      </c>
      <c r="I84" s="76"/>
      <c r="J84" s="76" t="s">
        <v>270</v>
      </c>
    </row>
    <row r="85" spans="1:10" ht="15.75" x14ac:dyDescent="0.25">
      <c r="A85" s="125"/>
      <c r="B85" s="231" t="s">
        <v>299</v>
      </c>
      <c r="C85" s="239"/>
      <c r="D85" s="232"/>
      <c r="E85" s="76"/>
      <c r="F85" s="76"/>
      <c r="G85" s="76"/>
      <c r="H85" s="76"/>
      <c r="I85" s="1">
        <f>SUM(I65:I84)</f>
        <v>15030000</v>
      </c>
      <c r="J85" s="76"/>
    </row>
    <row r="86" spans="1:10" ht="18.75" x14ac:dyDescent="0.3">
      <c r="A86" s="125"/>
      <c r="B86" s="233" t="s">
        <v>300</v>
      </c>
      <c r="C86" s="234"/>
      <c r="D86" s="235"/>
      <c r="E86" s="76"/>
      <c r="F86" s="76"/>
      <c r="G86" s="76"/>
      <c r="H86" s="76"/>
      <c r="I86" s="143">
        <f>I85+I64+I45+I26</f>
        <v>85795963</v>
      </c>
      <c r="J86" s="76"/>
    </row>
    <row r="87" spans="1:10" x14ac:dyDescent="0.25">
      <c r="J87" s="81">
        <f>I86-E4</f>
        <v>0</v>
      </c>
    </row>
    <row r="89" spans="1:10" ht="18.75" x14ac:dyDescent="0.3">
      <c r="B89" s="228" t="s">
        <v>235</v>
      </c>
      <c r="C89" s="228"/>
      <c r="D89" s="228"/>
      <c r="H89" s="228" t="s">
        <v>211</v>
      </c>
      <c r="I89" s="228"/>
      <c r="J89" s="228"/>
    </row>
    <row r="90" spans="1:10" ht="18.75" x14ac:dyDescent="0.3">
      <c r="B90" s="228" t="s">
        <v>212</v>
      </c>
      <c r="C90" s="228"/>
      <c r="D90" s="228"/>
      <c r="H90" s="228" t="s">
        <v>213</v>
      </c>
      <c r="I90" s="228"/>
      <c r="J90" s="228"/>
    </row>
  </sheetData>
  <mergeCells count="11">
    <mergeCell ref="B86:D86"/>
    <mergeCell ref="B89:D89"/>
    <mergeCell ref="H89:J89"/>
    <mergeCell ref="B90:D90"/>
    <mergeCell ref="H90:J90"/>
    <mergeCell ref="B85:D85"/>
    <mergeCell ref="A5:A6"/>
    <mergeCell ref="B5:B6"/>
    <mergeCell ref="B26:D26"/>
    <mergeCell ref="B45:D45"/>
    <mergeCell ref="B64:D64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3"/>
  <sheetViews>
    <sheetView topLeftCell="A66" workbookViewId="0">
      <selection activeCell="K90" sqref="K90"/>
    </sheetView>
  </sheetViews>
  <sheetFormatPr defaultRowHeight="15" x14ac:dyDescent="0.25"/>
  <cols>
    <col min="1" max="1" width="11.5703125" customWidth="1"/>
    <col min="3" max="3" width="14.85546875" customWidth="1"/>
    <col min="4" max="4" width="14.7109375" customWidth="1"/>
    <col min="5" max="5" width="8.28515625" customWidth="1"/>
    <col min="7" max="7" width="11.5703125" customWidth="1"/>
    <col min="8" max="8" width="10" customWidth="1"/>
    <col min="9" max="9" width="19.5703125" customWidth="1"/>
    <col min="10" max="10" width="23" customWidth="1"/>
    <col min="13" max="14" width="11.140625" bestFit="1" customWidth="1"/>
    <col min="15" max="15" width="10.140625" bestFit="1" customWidth="1"/>
    <col min="16" max="16" width="11.140625" bestFit="1" customWidth="1"/>
  </cols>
  <sheetData>
    <row r="1" spans="1:10" x14ac:dyDescent="0.25">
      <c r="A1" s="5" t="s">
        <v>314</v>
      </c>
      <c r="B1" s="5"/>
      <c r="C1" s="5"/>
      <c r="D1" s="5"/>
      <c r="E1" s="5"/>
      <c r="F1" s="5"/>
    </row>
    <row r="2" spans="1:10" ht="15.75" x14ac:dyDescent="0.25">
      <c r="B2" s="1" t="s">
        <v>0</v>
      </c>
      <c r="C2" s="2"/>
      <c r="D2" s="97">
        <v>170925584</v>
      </c>
      <c r="G2" s="206"/>
    </row>
    <row r="3" spans="1:10" ht="15.75" x14ac:dyDescent="0.25">
      <c r="B3" s="231" t="s">
        <v>351</v>
      </c>
      <c r="C3" s="232"/>
      <c r="D3" s="144">
        <v>130082753</v>
      </c>
      <c r="G3" s="206"/>
    </row>
    <row r="4" spans="1:10" ht="15.75" x14ac:dyDescent="0.25">
      <c r="B4" s="2" t="s">
        <v>1</v>
      </c>
      <c r="C4" s="2"/>
      <c r="D4" s="144">
        <v>59395151</v>
      </c>
      <c r="G4" s="206"/>
      <c r="I4" s="150"/>
      <c r="J4" s="151"/>
    </row>
    <row r="5" spans="1:10" ht="15.75" x14ac:dyDescent="0.25">
      <c r="B5" s="1" t="s">
        <v>2</v>
      </c>
      <c r="C5" s="2"/>
      <c r="D5" s="144">
        <v>4642000</v>
      </c>
      <c r="G5" s="206"/>
      <c r="I5" s="150"/>
      <c r="J5" s="151"/>
    </row>
    <row r="6" spans="1:10" ht="15.75" x14ac:dyDescent="0.25">
      <c r="B6" s="1" t="s">
        <v>3</v>
      </c>
      <c r="C6" s="2"/>
      <c r="D6" s="144">
        <v>12383717</v>
      </c>
      <c r="G6" s="206"/>
      <c r="I6" s="150"/>
      <c r="J6" s="150"/>
    </row>
    <row r="7" spans="1:10" ht="15.75" x14ac:dyDescent="0.25">
      <c r="B7" s="1" t="s">
        <v>4</v>
      </c>
      <c r="C7" s="2"/>
      <c r="D7" s="144">
        <v>12234310</v>
      </c>
      <c r="G7" s="206"/>
      <c r="I7" s="150"/>
      <c r="J7" s="151"/>
    </row>
    <row r="8" spans="1:10" ht="15.75" x14ac:dyDescent="0.25">
      <c r="B8" s="1" t="s">
        <v>5</v>
      </c>
      <c r="C8" s="2"/>
      <c r="D8" s="144">
        <v>8787088</v>
      </c>
      <c r="G8" s="206"/>
    </row>
    <row r="9" spans="1:10" ht="15.75" x14ac:dyDescent="0.25">
      <c r="B9" s="1" t="s">
        <v>6</v>
      </c>
      <c r="C9" s="2"/>
      <c r="D9" s="144">
        <v>3538321</v>
      </c>
      <c r="G9" s="206"/>
    </row>
    <row r="10" spans="1:10" ht="15.75" x14ac:dyDescent="0.25">
      <c r="B10" s="1" t="s">
        <v>7</v>
      </c>
      <c r="C10" s="2"/>
      <c r="D10" s="144">
        <v>24564000</v>
      </c>
      <c r="G10" s="206"/>
    </row>
    <row r="11" spans="1:10" ht="16.5" thickBot="1" x14ac:dyDescent="0.3">
      <c r="B11" s="1" t="s">
        <v>8</v>
      </c>
      <c r="C11" s="2"/>
      <c r="D11" s="143">
        <f>SUM(D2:D10)</f>
        <v>426552924</v>
      </c>
    </row>
    <row r="12" spans="1:10" x14ac:dyDescent="0.25">
      <c r="A12" s="103" t="s">
        <v>146</v>
      </c>
      <c r="B12" s="109" t="s">
        <v>147</v>
      </c>
      <c r="C12" s="109" t="s">
        <v>315</v>
      </c>
      <c r="D12" s="109" t="s">
        <v>316</v>
      </c>
      <c r="E12" s="103" t="s">
        <v>150</v>
      </c>
      <c r="F12" s="103" t="s">
        <v>151</v>
      </c>
      <c r="G12" s="103" t="s">
        <v>152</v>
      </c>
      <c r="H12" s="103" t="s">
        <v>153</v>
      </c>
      <c r="I12" s="103" t="s">
        <v>154</v>
      </c>
      <c r="J12" s="103" t="s">
        <v>317</v>
      </c>
    </row>
    <row r="13" spans="1:10" x14ac:dyDescent="0.25">
      <c r="A13" s="109" t="s">
        <v>157</v>
      </c>
      <c r="B13" s="109" t="s">
        <v>158</v>
      </c>
      <c r="C13" s="109" t="s">
        <v>159</v>
      </c>
      <c r="D13" s="109" t="s">
        <v>160</v>
      </c>
      <c r="E13" s="109"/>
      <c r="F13" s="109"/>
      <c r="G13" s="109" t="s">
        <v>161</v>
      </c>
      <c r="H13" s="109" t="s">
        <v>162</v>
      </c>
      <c r="I13" s="109"/>
      <c r="J13" s="109"/>
    </row>
    <row r="14" spans="1:10" ht="15.75" x14ac:dyDescent="0.25">
      <c r="A14" s="152">
        <v>132</v>
      </c>
      <c r="B14" s="152">
        <v>0</v>
      </c>
      <c r="C14" s="76">
        <v>2132001</v>
      </c>
      <c r="D14" s="76" t="s">
        <v>165</v>
      </c>
      <c r="E14" s="152">
        <v>1</v>
      </c>
      <c r="F14" s="152">
        <v>9120</v>
      </c>
      <c r="G14" s="152">
        <v>6000000</v>
      </c>
      <c r="H14" s="152">
        <v>625</v>
      </c>
      <c r="I14" s="174">
        <v>54842021</v>
      </c>
      <c r="J14" s="76" t="s">
        <v>318</v>
      </c>
    </row>
    <row r="15" spans="1:10" ht="15.75" x14ac:dyDescent="0.25">
      <c r="A15" s="152">
        <v>132</v>
      </c>
      <c r="B15" s="152">
        <v>0</v>
      </c>
      <c r="C15" s="76">
        <v>2132001</v>
      </c>
      <c r="D15" s="76" t="s">
        <v>165</v>
      </c>
      <c r="E15" s="152">
        <v>1</v>
      </c>
      <c r="F15" s="152">
        <v>9120</v>
      </c>
      <c r="G15" s="152">
        <v>6010000</v>
      </c>
      <c r="H15" s="152">
        <v>625</v>
      </c>
      <c r="I15" s="174">
        <v>9184677</v>
      </c>
      <c r="J15" s="76" t="s">
        <v>319</v>
      </c>
    </row>
    <row r="16" spans="1:10" ht="15.75" x14ac:dyDescent="0.25">
      <c r="A16" s="152">
        <v>132</v>
      </c>
      <c r="B16" s="152">
        <v>0</v>
      </c>
      <c r="C16" s="76">
        <v>2132001</v>
      </c>
      <c r="D16" s="76" t="s">
        <v>165</v>
      </c>
      <c r="E16" s="152">
        <v>1</v>
      </c>
      <c r="F16" s="152">
        <v>9120</v>
      </c>
      <c r="G16" s="152">
        <v>6020000</v>
      </c>
      <c r="H16" s="152"/>
      <c r="I16" s="174">
        <v>1234000</v>
      </c>
      <c r="J16" s="76" t="s">
        <v>265</v>
      </c>
    </row>
    <row r="17" spans="1:10" ht="15.75" x14ac:dyDescent="0.25">
      <c r="A17" s="123"/>
      <c r="B17" s="123"/>
      <c r="C17" s="231" t="s">
        <v>320</v>
      </c>
      <c r="D17" s="232"/>
      <c r="E17" s="128"/>
      <c r="F17" s="128"/>
      <c r="G17" s="128"/>
      <c r="H17" s="128"/>
      <c r="I17" s="153">
        <f>SUM(I14:I16)</f>
        <v>65260698</v>
      </c>
      <c r="J17" s="2"/>
    </row>
    <row r="18" spans="1:10" ht="15.75" x14ac:dyDescent="0.25">
      <c r="A18" s="152">
        <v>132</v>
      </c>
      <c r="B18" s="152">
        <v>0</v>
      </c>
      <c r="C18" s="76">
        <v>2132001</v>
      </c>
      <c r="D18" s="76" t="s">
        <v>165</v>
      </c>
      <c r="E18" s="152">
        <v>1</v>
      </c>
      <c r="F18" s="152">
        <v>9230</v>
      </c>
      <c r="G18" s="152">
        <v>6000000</v>
      </c>
      <c r="H18" s="152">
        <v>625</v>
      </c>
      <c r="I18" s="174">
        <v>4333858</v>
      </c>
      <c r="J18" s="76" t="s">
        <v>318</v>
      </c>
    </row>
    <row r="19" spans="1:10" ht="15.75" x14ac:dyDescent="0.25">
      <c r="A19" s="152">
        <v>132</v>
      </c>
      <c r="B19" s="152">
        <v>0</v>
      </c>
      <c r="C19" s="76">
        <v>2132001</v>
      </c>
      <c r="D19" s="76" t="s">
        <v>165</v>
      </c>
      <c r="E19" s="152">
        <v>1</v>
      </c>
      <c r="F19" s="152">
        <v>9230</v>
      </c>
      <c r="G19" s="152">
        <v>6010000</v>
      </c>
      <c r="H19" s="152">
        <v>625</v>
      </c>
      <c r="I19" s="174">
        <v>750481</v>
      </c>
      <c r="J19" s="76" t="s">
        <v>319</v>
      </c>
    </row>
    <row r="20" spans="1:10" ht="15.75" x14ac:dyDescent="0.25">
      <c r="A20" s="152">
        <v>132</v>
      </c>
      <c r="B20" s="152">
        <v>0</v>
      </c>
      <c r="C20" s="76">
        <v>2132001</v>
      </c>
      <c r="D20" s="76" t="s">
        <v>165</v>
      </c>
      <c r="E20" s="152">
        <v>1</v>
      </c>
      <c r="F20" s="152">
        <v>9230</v>
      </c>
      <c r="G20" s="152">
        <v>6020000</v>
      </c>
      <c r="H20" s="152">
        <v>625</v>
      </c>
      <c r="I20" s="174">
        <v>308000</v>
      </c>
      <c r="J20" s="76" t="s">
        <v>265</v>
      </c>
    </row>
    <row r="21" spans="1:10" ht="18.75" x14ac:dyDescent="0.3">
      <c r="A21" s="128"/>
      <c r="B21" s="128"/>
      <c r="C21" s="142" t="s">
        <v>321</v>
      </c>
      <c r="D21" s="142"/>
      <c r="E21" s="128"/>
      <c r="F21" s="128"/>
      <c r="G21" s="128"/>
      <c r="H21" s="128"/>
      <c r="I21" s="153">
        <f>SUM(I18:I20)</f>
        <v>5392339</v>
      </c>
      <c r="J21" s="76"/>
    </row>
    <row r="22" spans="1:10" ht="15.75" x14ac:dyDescent="0.25">
      <c r="A22" s="152">
        <v>132</v>
      </c>
      <c r="B22" s="152">
        <v>0</v>
      </c>
      <c r="C22" s="76">
        <v>2132001</v>
      </c>
      <c r="D22" s="76" t="s">
        <v>165</v>
      </c>
      <c r="E22" s="152">
        <v>1</v>
      </c>
      <c r="F22" s="152">
        <v>10910</v>
      </c>
      <c r="G22" s="152">
        <v>6000000</v>
      </c>
      <c r="H22" s="152">
        <v>625</v>
      </c>
      <c r="I22" s="174">
        <v>9389747</v>
      </c>
      <c r="J22" s="76" t="s">
        <v>318</v>
      </c>
    </row>
    <row r="23" spans="1:10" ht="15.75" x14ac:dyDescent="0.25">
      <c r="A23" s="152">
        <v>132</v>
      </c>
      <c r="B23" s="152">
        <v>0</v>
      </c>
      <c r="C23" s="76">
        <v>2132001</v>
      </c>
      <c r="D23" s="76" t="s">
        <v>165</v>
      </c>
      <c r="E23" s="152">
        <v>1</v>
      </c>
      <c r="F23" s="152">
        <v>10910</v>
      </c>
      <c r="G23" s="152">
        <v>6010000</v>
      </c>
      <c r="H23" s="152">
        <v>625</v>
      </c>
      <c r="I23" s="174">
        <v>1548999</v>
      </c>
      <c r="J23" s="76" t="s">
        <v>319</v>
      </c>
    </row>
    <row r="24" spans="1:10" ht="15.75" x14ac:dyDescent="0.25">
      <c r="A24" s="152">
        <v>132</v>
      </c>
      <c r="B24" s="152">
        <v>0</v>
      </c>
      <c r="C24" s="76">
        <v>2132001</v>
      </c>
      <c r="D24" s="76" t="s">
        <v>165</v>
      </c>
      <c r="E24" s="152">
        <v>1</v>
      </c>
      <c r="F24" s="152">
        <v>10910</v>
      </c>
      <c r="G24" s="152">
        <v>6020000</v>
      </c>
      <c r="H24" s="152">
        <v>625</v>
      </c>
      <c r="I24" s="174">
        <v>1408097</v>
      </c>
      <c r="J24" s="76" t="s">
        <v>265</v>
      </c>
    </row>
    <row r="25" spans="1:10" ht="18.75" x14ac:dyDescent="0.3">
      <c r="A25" s="128"/>
      <c r="B25" s="128"/>
      <c r="C25" s="142" t="s">
        <v>40</v>
      </c>
      <c r="D25" s="142"/>
      <c r="E25" s="128"/>
      <c r="F25" s="128"/>
      <c r="G25" s="128"/>
      <c r="H25" s="128"/>
      <c r="I25" s="153">
        <f>SUM(I22:I24)</f>
        <v>12346843</v>
      </c>
      <c r="J25" s="2"/>
    </row>
    <row r="26" spans="1:10" ht="15.75" x14ac:dyDescent="0.25">
      <c r="A26" s="152">
        <v>132</v>
      </c>
      <c r="B26" s="152">
        <v>0</v>
      </c>
      <c r="C26" s="76">
        <v>2132001</v>
      </c>
      <c r="D26" s="76" t="s">
        <v>165</v>
      </c>
      <c r="E26" s="152">
        <v>1</v>
      </c>
      <c r="F26" s="152">
        <v>4240</v>
      </c>
      <c r="G26" s="152">
        <v>6000000</v>
      </c>
      <c r="H26" s="152">
        <v>625</v>
      </c>
      <c r="I26" s="174">
        <v>1186660</v>
      </c>
      <c r="J26" s="76" t="s">
        <v>318</v>
      </c>
    </row>
    <row r="27" spans="1:10" ht="15.75" x14ac:dyDescent="0.25">
      <c r="A27" s="152">
        <v>132</v>
      </c>
      <c r="B27" s="152">
        <v>0</v>
      </c>
      <c r="C27" s="76">
        <v>2132001</v>
      </c>
      <c r="D27" s="76" t="s">
        <v>165</v>
      </c>
      <c r="E27" s="152">
        <v>1</v>
      </c>
      <c r="F27" s="152">
        <v>4240</v>
      </c>
      <c r="G27" s="152">
        <v>6010000</v>
      </c>
      <c r="H27" s="152">
        <v>625</v>
      </c>
      <c r="I27" s="174">
        <v>210561</v>
      </c>
      <c r="J27" s="76" t="s">
        <v>319</v>
      </c>
    </row>
    <row r="28" spans="1:10" ht="15.75" x14ac:dyDescent="0.25">
      <c r="A28" s="152">
        <v>132</v>
      </c>
      <c r="B28" s="152">
        <v>0</v>
      </c>
      <c r="C28" s="76">
        <v>2132001</v>
      </c>
      <c r="D28" s="76" t="s">
        <v>165</v>
      </c>
      <c r="E28" s="152">
        <v>1</v>
      </c>
      <c r="F28" s="152">
        <v>4240</v>
      </c>
      <c r="G28" s="152">
        <v>6020000</v>
      </c>
      <c r="H28" s="152">
        <v>625</v>
      </c>
      <c r="I28" s="174">
        <v>7617855</v>
      </c>
      <c r="J28" s="76" t="s">
        <v>265</v>
      </c>
    </row>
    <row r="29" spans="1:10" ht="15.75" x14ac:dyDescent="0.25">
      <c r="A29" s="152">
        <v>132</v>
      </c>
      <c r="B29" s="152">
        <v>0</v>
      </c>
      <c r="C29" s="76">
        <v>2132001</v>
      </c>
      <c r="D29" s="76" t="s">
        <v>165</v>
      </c>
      <c r="E29" s="152">
        <v>1</v>
      </c>
      <c r="F29" s="152">
        <v>4240</v>
      </c>
      <c r="G29" s="152">
        <v>2310000</v>
      </c>
      <c r="H29" s="152">
        <v>625</v>
      </c>
      <c r="I29" s="174">
        <v>44795464</v>
      </c>
      <c r="J29" s="76" t="s">
        <v>270</v>
      </c>
    </row>
    <row r="30" spans="1:10" ht="15.75" x14ac:dyDescent="0.25">
      <c r="A30" s="128"/>
      <c r="B30" s="128"/>
      <c r="C30" s="1" t="s">
        <v>322</v>
      </c>
      <c r="D30" s="1"/>
      <c r="E30" s="128"/>
      <c r="F30" s="128"/>
      <c r="G30" s="128"/>
      <c r="H30" s="128"/>
      <c r="I30" s="153">
        <f>SUM(I26:I29)</f>
        <v>53810540</v>
      </c>
      <c r="J30" s="2"/>
    </row>
    <row r="31" spans="1:10" ht="15.75" x14ac:dyDescent="0.25">
      <c r="A31" s="152">
        <v>132</v>
      </c>
      <c r="B31" s="152">
        <v>0</v>
      </c>
      <c r="C31" s="76">
        <v>2132001</v>
      </c>
      <c r="D31" s="76" t="s">
        <v>165</v>
      </c>
      <c r="E31" s="152">
        <v>1</v>
      </c>
      <c r="F31" s="152" t="s">
        <v>323</v>
      </c>
      <c r="G31" s="152">
        <v>6000000</v>
      </c>
      <c r="H31" s="152">
        <v>625</v>
      </c>
      <c r="I31" s="174">
        <v>3132010</v>
      </c>
      <c r="J31" s="76" t="s">
        <v>318</v>
      </c>
    </row>
    <row r="32" spans="1:10" ht="15.75" x14ac:dyDescent="0.25">
      <c r="A32" s="152">
        <v>132</v>
      </c>
      <c r="B32" s="152">
        <v>0</v>
      </c>
      <c r="C32" s="76">
        <v>2132001</v>
      </c>
      <c r="D32" s="76" t="s">
        <v>165</v>
      </c>
      <c r="E32" s="152">
        <v>1</v>
      </c>
      <c r="F32" s="152" t="s">
        <v>323</v>
      </c>
      <c r="G32" s="152">
        <v>6010000</v>
      </c>
      <c r="H32" s="152">
        <v>625</v>
      </c>
      <c r="I32" s="174">
        <v>524627</v>
      </c>
      <c r="J32" s="76" t="s">
        <v>319</v>
      </c>
    </row>
    <row r="33" spans="1:10" ht="15.75" x14ac:dyDescent="0.25">
      <c r="A33" s="152">
        <v>132</v>
      </c>
      <c r="B33" s="152">
        <v>0</v>
      </c>
      <c r="C33" s="76">
        <v>2132001</v>
      </c>
      <c r="D33" s="76" t="s">
        <v>165</v>
      </c>
      <c r="E33" s="152">
        <v>1</v>
      </c>
      <c r="F33" s="152" t="s">
        <v>323</v>
      </c>
      <c r="G33" s="152">
        <v>6020000</v>
      </c>
      <c r="H33" s="152">
        <v>625</v>
      </c>
      <c r="I33" s="174">
        <v>563389</v>
      </c>
      <c r="J33" s="76" t="s">
        <v>265</v>
      </c>
    </row>
    <row r="34" spans="1:10" ht="15.75" x14ac:dyDescent="0.25">
      <c r="A34" s="128"/>
      <c r="B34" s="128"/>
      <c r="C34" s="1" t="s">
        <v>324</v>
      </c>
      <c r="D34" s="1"/>
      <c r="E34" s="128"/>
      <c r="F34" s="128"/>
      <c r="G34" s="128"/>
      <c r="H34" s="128"/>
      <c r="I34" s="153">
        <f>SUM(I31:I33)</f>
        <v>4220026</v>
      </c>
      <c r="J34" s="2"/>
    </row>
    <row r="35" spans="1:10" ht="15.75" x14ac:dyDescent="0.25">
      <c r="A35" s="152">
        <v>132</v>
      </c>
      <c r="B35" s="152">
        <v>0</v>
      </c>
      <c r="C35" s="76">
        <v>2132001</v>
      </c>
      <c r="D35" s="76" t="s">
        <v>165</v>
      </c>
      <c r="E35" s="152">
        <v>1</v>
      </c>
      <c r="F35" s="152">
        <v>9240</v>
      </c>
      <c r="G35" s="152">
        <v>6000000</v>
      </c>
      <c r="H35" s="152">
        <v>625</v>
      </c>
      <c r="I35" s="174">
        <v>5970385</v>
      </c>
      <c r="J35" s="76" t="s">
        <v>318</v>
      </c>
    </row>
    <row r="36" spans="1:10" ht="15.75" x14ac:dyDescent="0.25">
      <c r="A36" s="152">
        <v>132</v>
      </c>
      <c r="B36" s="152">
        <v>0</v>
      </c>
      <c r="C36" s="76">
        <v>2132001</v>
      </c>
      <c r="D36" s="76" t="s">
        <v>165</v>
      </c>
      <c r="E36" s="152">
        <v>1</v>
      </c>
      <c r="F36" s="152">
        <v>9240</v>
      </c>
      <c r="G36" s="152">
        <v>6010000</v>
      </c>
      <c r="H36" s="152">
        <v>625</v>
      </c>
      <c r="I36" s="174">
        <v>1036747</v>
      </c>
      <c r="J36" s="76" t="s">
        <v>319</v>
      </c>
    </row>
    <row r="37" spans="1:10" ht="15.75" x14ac:dyDescent="0.25">
      <c r="A37" s="152">
        <v>132</v>
      </c>
      <c r="B37" s="152">
        <v>0</v>
      </c>
      <c r="C37" s="76">
        <v>2132001</v>
      </c>
      <c r="D37" s="76" t="s">
        <v>165</v>
      </c>
      <c r="E37" s="152">
        <v>1</v>
      </c>
      <c r="F37" s="152">
        <v>9240</v>
      </c>
      <c r="G37" s="152">
        <v>6020000</v>
      </c>
      <c r="H37" s="152">
        <v>625</v>
      </c>
      <c r="I37" s="174">
        <v>4746775</v>
      </c>
      <c r="J37" s="76" t="s">
        <v>265</v>
      </c>
    </row>
    <row r="38" spans="1:10" ht="15.75" x14ac:dyDescent="0.25">
      <c r="A38" s="152">
        <v>132</v>
      </c>
      <c r="B38" s="152">
        <v>0</v>
      </c>
      <c r="C38" s="76">
        <v>2132001</v>
      </c>
      <c r="D38" s="76" t="s">
        <v>165</v>
      </c>
      <c r="E38" s="152">
        <v>1</v>
      </c>
      <c r="F38" s="152">
        <v>9240</v>
      </c>
      <c r="G38" s="152">
        <v>2310000</v>
      </c>
      <c r="H38" s="152">
        <v>625</v>
      </c>
      <c r="I38" s="174">
        <v>7382317</v>
      </c>
      <c r="J38" s="76" t="s">
        <v>270</v>
      </c>
    </row>
    <row r="39" spans="1:10" ht="18.75" x14ac:dyDescent="0.3">
      <c r="A39" s="128"/>
      <c r="B39" s="128"/>
      <c r="C39" s="233" t="s">
        <v>325</v>
      </c>
      <c r="D39" s="235"/>
      <c r="E39" s="123"/>
      <c r="F39" s="123"/>
      <c r="G39" s="123"/>
      <c r="H39" s="123"/>
      <c r="I39" s="171">
        <f>SUM(I35:I38)</f>
        <v>19136224</v>
      </c>
      <c r="J39" s="2"/>
    </row>
    <row r="40" spans="1:10" ht="15.75" x14ac:dyDescent="0.25">
      <c r="A40" s="152">
        <v>132</v>
      </c>
      <c r="B40" s="152">
        <v>0</v>
      </c>
      <c r="C40" s="76">
        <v>2132001</v>
      </c>
      <c r="D40" s="76" t="s">
        <v>165</v>
      </c>
      <c r="E40" s="75">
        <v>1</v>
      </c>
      <c r="F40" s="152" t="s">
        <v>326</v>
      </c>
      <c r="G40" s="152">
        <v>6000000</v>
      </c>
      <c r="H40" s="152">
        <v>625</v>
      </c>
      <c r="I40" s="174">
        <v>15986153</v>
      </c>
      <c r="J40" s="76" t="s">
        <v>318</v>
      </c>
    </row>
    <row r="41" spans="1:10" ht="15.75" x14ac:dyDescent="0.25">
      <c r="A41" s="152">
        <v>132</v>
      </c>
      <c r="B41" s="152">
        <v>0</v>
      </c>
      <c r="C41" s="76">
        <v>2132001</v>
      </c>
      <c r="D41" s="76" t="s">
        <v>165</v>
      </c>
      <c r="E41" s="75">
        <v>1</v>
      </c>
      <c r="F41" s="152" t="s">
        <v>326</v>
      </c>
      <c r="G41" s="152">
        <v>6010000</v>
      </c>
      <c r="H41" s="152">
        <v>625</v>
      </c>
      <c r="I41" s="174">
        <v>2676323</v>
      </c>
      <c r="J41" s="76" t="s">
        <v>319</v>
      </c>
    </row>
    <row r="42" spans="1:10" ht="15.75" x14ac:dyDescent="0.25">
      <c r="A42" s="152">
        <v>132</v>
      </c>
      <c r="B42" s="152">
        <v>0</v>
      </c>
      <c r="C42" s="76">
        <v>2132001</v>
      </c>
      <c r="D42" s="76" t="s">
        <v>165</v>
      </c>
      <c r="E42" s="75">
        <v>1</v>
      </c>
      <c r="F42" s="152" t="s">
        <v>326</v>
      </c>
      <c r="G42" s="152">
        <v>6020000</v>
      </c>
      <c r="H42" s="152">
        <v>625</v>
      </c>
      <c r="I42" s="174">
        <v>12723983</v>
      </c>
      <c r="J42" s="76" t="s">
        <v>265</v>
      </c>
    </row>
    <row r="43" spans="1:10" ht="15.75" x14ac:dyDescent="0.25">
      <c r="A43" s="128"/>
      <c r="B43" s="152">
        <v>0</v>
      </c>
      <c r="C43" s="76">
        <v>2132001</v>
      </c>
      <c r="D43" s="76" t="s">
        <v>165</v>
      </c>
      <c r="E43" s="75">
        <v>1</v>
      </c>
      <c r="F43" s="152" t="s">
        <v>326</v>
      </c>
      <c r="G43" s="152">
        <v>2310000</v>
      </c>
      <c r="H43" s="152">
        <v>625</v>
      </c>
      <c r="I43" s="174">
        <v>64683269</v>
      </c>
      <c r="J43" s="76" t="s">
        <v>270</v>
      </c>
    </row>
    <row r="44" spans="1:10" ht="15.75" x14ac:dyDescent="0.25">
      <c r="A44" s="152">
        <v>132</v>
      </c>
      <c r="B44" s="152">
        <v>0</v>
      </c>
      <c r="C44" s="76">
        <v>2132001</v>
      </c>
      <c r="D44" s="76" t="s">
        <v>165</v>
      </c>
      <c r="E44" s="75">
        <v>1</v>
      </c>
      <c r="F44" s="152" t="s">
        <v>326</v>
      </c>
      <c r="G44" s="152">
        <v>2300000</v>
      </c>
      <c r="H44" s="152">
        <v>625</v>
      </c>
      <c r="I44" s="174">
        <v>4440000</v>
      </c>
      <c r="J44" s="76" t="s">
        <v>270</v>
      </c>
    </row>
    <row r="45" spans="1:10" ht="18.75" x14ac:dyDescent="0.3">
      <c r="A45" s="152">
        <v>132</v>
      </c>
      <c r="B45" s="128"/>
      <c r="C45" s="154" t="s">
        <v>327</v>
      </c>
      <c r="D45" s="155"/>
      <c r="E45" s="123"/>
      <c r="F45" s="128"/>
      <c r="G45" s="128"/>
      <c r="H45" s="128"/>
      <c r="I45" s="172">
        <f>SUM(I40:I44)</f>
        <v>100509728</v>
      </c>
      <c r="J45" s="2"/>
    </row>
    <row r="46" spans="1:10" ht="15.75" x14ac:dyDescent="0.25">
      <c r="A46" s="152">
        <v>132</v>
      </c>
      <c r="B46" s="152">
        <v>0</v>
      </c>
      <c r="C46" s="76">
        <v>2132005</v>
      </c>
      <c r="D46" s="76" t="s">
        <v>328</v>
      </c>
      <c r="E46" s="152">
        <v>1</v>
      </c>
      <c r="F46" s="152">
        <v>6260</v>
      </c>
      <c r="G46" s="152">
        <v>6000000</v>
      </c>
      <c r="H46" s="152">
        <v>625</v>
      </c>
      <c r="I46" s="174">
        <v>12032949</v>
      </c>
      <c r="J46" s="76" t="s">
        <v>318</v>
      </c>
    </row>
    <row r="47" spans="1:10" ht="15.75" x14ac:dyDescent="0.25">
      <c r="A47" s="152"/>
      <c r="B47" s="152">
        <v>0</v>
      </c>
      <c r="C47" s="76">
        <v>2132005</v>
      </c>
      <c r="D47" s="76" t="s">
        <v>328</v>
      </c>
      <c r="E47" s="152">
        <v>1</v>
      </c>
      <c r="F47" s="152">
        <v>6260</v>
      </c>
      <c r="G47" s="152">
        <v>6010000</v>
      </c>
      <c r="H47" s="152">
        <v>625</v>
      </c>
      <c r="I47" s="174">
        <v>2354200</v>
      </c>
      <c r="J47" s="76" t="s">
        <v>319</v>
      </c>
    </row>
    <row r="48" spans="1:10" ht="15.75" x14ac:dyDescent="0.25">
      <c r="A48" s="128"/>
      <c r="B48" s="152">
        <v>0</v>
      </c>
      <c r="C48" s="76">
        <v>2132005</v>
      </c>
      <c r="D48" s="76" t="s">
        <v>328</v>
      </c>
      <c r="E48" s="152">
        <v>1</v>
      </c>
      <c r="F48" s="152">
        <v>6260</v>
      </c>
      <c r="G48" s="152">
        <v>6020000</v>
      </c>
      <c r="H48" s="152">
        <v>625</v>
      </c>
      <c r="I48" s="174">
        <v>1000000</v>
      </c>
      <c r="J48" s="76" t="s">
        <v>265</v>
      </c>
    </row>
    <row r="49" spans="1:16" ht="15.75" x14ac:dyDescent="0.25">
      <c r="A49" s="152">
        <v>132</v>
      </c>
      <c r="B49" s="152">
        <v>0</v>
      </c>
      <c r="C49" s="76">
        <v>2132005</v>
      </c>
      <c r="D49" s="76" t="s">
        <v>328</v>
      </c>
      <c r="E49" s="152">
        <v>1</v>
      </c>
      <c r="F49" s="156">
        <v>6260</v>
      </c>
      <c r="G49" s="152">
        <v>2310000</v>
      </c>
      <c r="H49" s="152">
        <v>625</v>
      </c>
      <c r="I49" s="174">
        <v>219268</v>
      </c>
      <c r="J49" s="76" t="s">
        <v>270</v>
      </c>
    </row>
    <row r="50" spans="1:16" ht="18.75" x14ac:dyDescent="0.3">
      <c r="A50" s="152">
        <v>132</v>
      </c>
      <c r="B50" s="128"/>
      <c r="C50" s="137" t="s">
        <v>329</v>
      </c>
      <c r="D50" s="138"/>
      <c r="E50" s="138"/>
      <c r="F50" s="139"/>
      <c r="G50" s="123"/>
      <c r="H50" s="123"/>
      <c r="I50" s="171">
        <f>SUM(I46:I49)</f>
        <v>15606417</v>
      </c>
      <c r="J50" s="2"/>
    </row>
    <row r="51" spans="1:16" ht="15.75" x14ac:dyDescent="0.25">
      <c r="A51" s="152">
        <v>132</v>
      </c>
      <c r="B51" s="152">
        <v>0</v>
      </c>
      <c r="C51" s="76">
        <v>2132001</v>
      </c>
      <c r="D51" s="76" t="s">
        <v>165</v>
      </c>
      <c r="E51" s="152">
        <v>1</v>
      </c>
      <c r="F51" s="152">
        <v>1110</v>
      </c>
      <c r="G51" s="152">
        <v>6000000</v>
      </c>
      <c r="H51" s="152">
        <v>625</v>
      </c>
      <c r="I51" s="174">
        <v>45087590</v>
      </c>
      <c r="J51" s="76" t="s">
        <v>318</v>
      </c>
    </row>
    <row r="52" spans="1:16" ht="15.75" x14ac:dyDescent="0.25">
      <c r="A52" s="152">
        <v>132</v>
      </c>
      <c r="B52" s="152">
        <v>0</v>
      </c>
      <c r="C52" s="76">
        <v>2132001</v>
      </c>
      <c r="D52" s="76" t="s">
        <v>165</v>
      </c>
      <c r="E52" s="152">
        <v>1</v>
      </c>
      <c r="F52" s="152">
        <v>1110</v>
      </c>
      <c r="G52" s="152">
        <v>6010000</v>
      </c>
      <c r="H52" s="152">
        <v>625</v>
      </c>
      <c r="I52" s="174">
        <v>7257700</v>
      </c>
      <c r="J52" s="76" t="s">
        <v>319</v>
      </c>
    </row>
    <row r="53" spans="1:16" ht="15.75" x14ac:dyDescent="0.25">
      <c r="A53" s="152">
        <v>132</v>
      </c>
      <c r="B53" s="152">
        <v>0</v>
      </c>
      <c r="C53" s="76">
        <v>2132001</v>
      </c>
      <c r="D53" s="76" t="s">
        <v>165</v>
      </c>
      <c r="E53" s="152">
        <v>1</v>
      </c>
      <c r="F53" s="152">
        <v>1110</v>
      </c>
      <c r="G53" s="152">
        <v>6020000</v>
      </c>
      <c r="H53" s="152">
        <v>625</v>
      </c>
      <c r="I53" s="174">
        <v>20181331</v>
      </c>
      <c r="J53" s="76" t="s">
        <v>265</v>
      </c>
    </row>
    <row r="54" spans="1:16" ht="15.75" x14ac:dyDescent="0.25">
      <c r="A54" s="152">
        <v>132</v>
      </c>
      <c r="B54" s="152">
        <v>0</v>
      </c>
      <c r="C54" s="76">
        <v>2132001</v>
      </c>
      <c r="D54" s="76" t="s">
        <v>165</v>
      </c>
      <c r="E54" s="152">
        <v>1</v>
      </c>
      <c r="F54" s="152">
        <v>1110</v>
      </c>
      <c r="G54" s="152">
        <v>2310000</v>
      </c>
      <c r="H54" s="152">
        <v>625</v>
      </c>
      <c r="I54" s="174">
        <v>14438478</v>
      </c>
      <c r="J54" s="76" t="s">
        <v>270</v>
      </c>
      <c r="N54" s="81">
        <v>602</v>
      </c>
    </row>
    <row r="55" spans="1:16" ht="15.75" x14ac:dyDescent="0.25">
      <c r="A55" s="152">
        <v>132</v>
      </c>
      <c r="B55" s="152">
        <v>0</v>
      </c>
      <c r="C55" s="76">
        <v>2132001</v>
      </c>
      <c r="D55" s="76" t="s">
        <v>165</v>
      </c>
      <c r="E55" s="152">
        <v>1</v>
      </c>
      <c r="F55" s="152">
        <v>6260</v>
      </c>
      <c r="G55" s="152">
        <v>6020000</v>
      </c>
      <c r="H55" s="152">
        <v>625</v>
      </c>
      <c r="I55" s="174">
        <v>17200000</v>
      </c>
      <c r="J55" s="76" t="s">
        <v>265</v>
      </c>
      <c r="M55" s="81"/>
      <c r="N55" s="81">
        <f>I16+I20+I24+I28+I33+I37+I42+I48+I53+I55+I56+I57+I60+I63+I66+I70+I71+I72</f>
        <v>91538507</v>
      </c>
      <c r="O55" s="81"/>
      <c r="P55" s="81"/>
    </row>
    <row r="56" spans="1:16" ht="15.75" x14ac:dyDescent="0.25">
      <c r="A56" s="152">
        <v>132</v>
      </c>
      <c r="B56" s="152">
        <v>0</v>
      </c>
      <c r="C56" s="76">
        <v>2132001</v>
      </c>
      <c r="D56" s="76" t="s">
        <v>165</v>
      </c>
      <c r="E56" s="152">
        <v>1</v>
      </c>
      <c r="F56" s="152">
        <v>6260</v>
      </c>
      <c r="G56" s="152">
        <v>6020000</v>
      </c>
      <c r="H56" s="152">
        <v>625</v>
      </c>
      <c r="I56" s="174">
        <v>720461</v>
      </c>
      <c r="J56" s="76" t="s">
        <v>265</v>
      </c>
    </row>
    <row r="57" spans="1:16" ht="15.75" x14ac:dyDescent="0.25">
      <c r="A57" s="152">
        <v>132</v>
      </c>
      <c r="B57" s="152">
        <v>0</v>
      </c>
      <c r="C57" s="76">
        <v>2132001</v>
      </c>
      <c r="D57" s="76" t="s">
        <v>165</v>
      </c>
      <c r="E57" s="152">
        <v>1</v>
      </c>
      <c r="F57" s="152">
        <v>9230</v>
      </c>
      <c r="G57" s="152">
        <v>2310000</v>
      </c>
      <c r="H57" s="152">
        <v>625</v>
      </c>
      <c r="I57" s="174">
        <v>420000</v>
      </c>
      <c r="J57" s="76" t="s">
        <v>352</v>
      </c>
      <c r="M57" s="81"/>
      <c r="N57" s="81">
        <f>I29+I38+I43+I44+I49+I54+I58+I59</f>
        <v>141351029</v>
      </c>
      <c r="O57" s="81"/>
    </row>
    <row r="58" spans="1:16" ht="15.75" x14ac:dyDescent="0.25">
      <c r="A58" s="152">
        <v>132</v>
      </c>
      <c r="B58" s="152">
        <v>0</v>
      </c>
      <c r="C58" s="76">
        <v>2132001</v>
      </c>
      <c r="D58" s="76" t="s">
        <v>165</v>
      </c>
      <c r="E58" s="152">
        <v>1</v>
      </c>
      <c r="F58" s="152">
        <v>9230</v>
      </c>
      <c r="G58" s="152">
        <v>6020000</v>
      </c>
      <c r="H58" s="152">
        <v>625</v>
      </c>
      <c r="I58" s="174">
        <v>1759264</v>
      </c>
      <c r="J58" s="76" t="s">
        <v>270</v>
      </c>
    </row>
    <row r="59" spans="1:16" ht="15.75" x14ac:dyDescent="0.25">
      <c r="A59" s="152">
        <v>132</v>
      </c>
      <c r="B59" s="152">
        <v>0</v>
      </c>
      <c r="C59" s="76">
        <v>2132001</v>
      </c>
      <c r="D59" s="76" t="s">
        <v>165</v>
      </c>
      <c r="E59" s="152">
        <v>1</v>
      </c>
      <c r="F59" s="152">
        <v>9120</v>
      </c>
      <c r="G59" s="152">
        <v>2310000</v>
      </c>
      <c r="H59" s="152">
        <v>625</v>
      </c>
      <c r="I59" s="174">
        <v>3632969</v>
      </c>
      <c r="J59" s="76" t="s">
        <v>270</v>
      </c>
    </row>
    <row r="60" spans="1:16" ht="15.75" x14ac:dyDescent="0.25">
      <c r="A60" s="152">
        <v>132</v>
      </c>
      <c r="B60" s="152">
        <v>0</v>
      </c>
      <c r="C60" s="76">
        <v>2132001</v>
      </c>
      <c r="D60" s="76" t="s">
        <v>165</v>
      </c>
      <c r="E60" s="152">
        <v>1</v>
      </c>
      <c r="F60" s="152">
        <v>9120</v>
      </c>
      <c r="G60" s="152">
        <v>6020000</v>
      </c>
      <c r="H60" s="152">
        <v>625</v>
      </c>
      <c r="I60" s="174">
        <v>4974616</v>
      </c>
      <c r="J60" s="76" t="s">
        <v>265</v>
      </c>
    </row>
    <row r="61" spans="1:16" ht="15.75" x14ac:dyDescent="0.25">
      <c r="A61" s="152">
        <v>132</v>
      </c>
      <c r="B61" s="152">
        <v>0</v>
      </c>
      <c r="C61" s="76">
        <v>2132001</v>
      </c>
      <c r="D61" s="76" t="s">
        <v>165</v>
      </c>
      <c r="E61" s="152">
        <v>1</v>
      </c>
      <c r="F61" s="152">
        <v>7220</v>
      </c>
      <c r="G61" s="152">
        <v>6000000</v>
      </c>
      <c r="H61" s="152">
        <v>625</v>
      </c>
      <c r="I61" s="174">
        <v>7786000</v>
      </c>
      <c r="J61" s="76" t="s">
        <v>318</v>
      </c>
    </row>
    <row r="62" spans="1:16" ht="15.75" x14ac:dyDescent="0.25">
      <c r="A62" s="152">
        <v>132</v>
      </c>
      <c r="B62" s="152">
        <v>0</v>
      </c>
      <c r="C62" s="76">
        <v>2132001</v>
      </c>
      <c r="D62" s="76" t="s">
        <v>165</v>
      </c>
      <c r="E62" s="152">
        <v>1</v>
      </c>
      <c r="F62" s="152">
        <v>7220</v>
      </c>
      <c r="G62" s="152">
        <v>6010000</v>
      </c>
      <c r="H62" s="152">
        <v>625</v>
      </c>
      <c r="I62" s="174">
        <v>1301000</v>
      </c>
      <c r="J62" s="76" t="s">
        <v>319</v>
      </c>
    </row>
    <row r="63" spans="1:16" ht="15.75" x14ac:dyDescent="0.25">
      <c r="A63" s="152">
        <v>132</v>
      </c>
      <c r="B63" s="152">
        <v>0</v>
      </c>
      <c r="C63" s="76">
        <v>2132001</v>
      </c>
      <c r="D63" s="76" t="s">
        <v>165</v>
      </c>
      <c r="E63" s="152">
        <v>1</v>
      </c>
      <c r="F63" s="152">
        <v>7220</v>
      </c>
      <c r="G63" s="152">
        <v>6020000</v>
      </c>
      <c r="H63" s="152">
        <v>625</v>
      </c>
      <c r="I63" s="174">
        <v>1040000</v>
      </c>
      <c r="J63" s="76" t="s">
        <v>265</v>
      </c>
    </row>
    <row r="64" spans="1:16" ht="15.75" x14ac:dyDescent="0.25">
      <c r="A64" s="152">
        <v>132</v>
      </c>
      <c r="B64" s="152">
        <v>0</v>
      </c>
      <c r="C64" s="76">
        <v>2132001</v>
      </c>
      <c r="D64" s="76" t="s">
        <v>165</v>
      </c>
      <c r="E64" s="152">
        <v>1</v>
      </c>
      <c r="F64" s="152">
        <v>8250</v>
      </c>
      <c r="G64" s="152">
        <v>6000000</v>
      </c>
      <c r="H64" s="152">
        <v>625</v>
      </c>
      <c r="I64" s="174">
        <v>5202000</v>
      </c>
      <c r="J64" s="76" t="s">
        <v>318</v>
      </c>
    </row>
    <row r="65" spans="1:13" ht="15.75" x14ac:dyDescent="0.25">
      <c r="A65" s="152">
        <v>132</v>
      </c>
      <c r="B65" s="152">
        <v>0</v>
      </c>
      <c r="C65" s="76">
        <v>2132001</v>
      </c>
      <c r="D65" s="76" t="s">
        <v>165</v>
      </c>
      <c r="E65" s="152">
        <v>1</v>
      </c>
      <c r="F65" s="152">
        <v>8250</v>
      </c>
      <c r="G65" s="152">
        <v>6010000</v>
      </c>
      <c r="H65" s="152">
        <v>625</v>
      </c>
      <c r="I65" s="174">
        <v>868700</v>
      </c>
      <c r="J65" s="76" t="s">
        <v>319</v>
      </c>
    </row>
    <row r="66" spans="1:13" ht="15.75" x14ac:dyDescent="0.25">
      <c r="A66" s="152">
        <v>132</v>
      </c>
      <c r="B66" s="152">
        <v>0</v>
      </c>
      <c r="C66" s="76">
        <v>2132001</v>
      </c>
      <c r="D66" s="76" t="s">
        <v>165</v>
      </c>
      <c r="E66" s="152">
        <v>1</v>
      </c>
      <c r="F66" s="152">
        <v>8250</v>
      </c>
      <c r="G66" s="152">
        <v>6020000</v>
      </c>
      <c r="H66" s="152">
        <v>625</v>
      </c>
      <c r="I66" s="174">
        <v>960000</v>
      </c>
      <c r="J66" s="76" t="s">
        <v>265</v>
      </c>
      <c r="L66" s="175"/>
      <c r="M66" s="81"/>
    </row>
    <row r="67" spans="1:13" ht="15.75" x14ac:dyDescent="0.25">
      <c r="A67" s="152">
        <v>132</v>
      </c>
      <c r="B67" s="152">
        <v>0</v>
      </c>
      <c r="C67" s="76">
        <v>2132001</v>
      </c>
      <c r="D67" s="76" t="s">
        <v>165</v>
      </c>
      <c r="E67" s="152">
        <v>1</v>
      </c>
      <c r="F67" s="152">
        <v>4260</v>
      </c>
      <c r="G67" s="152">
        <v>6000000</v>
      </c>
      <c r="H67" s="152">
        <v>625</v>
      </c>
      <c r="I67" s="174">
        <v>750000</v>
      </c>
      <c r="J67" s="76" t="s">
        <v>318</v>
      </c>
    </row>
    <row r="68" spans="1:13" ht="15.75" x14ac:dyDescent="0.25">
      <c r="A68" s="152">
        <v>132</v>
      </c>
      <c r="B68" s="152">
        <v>0</v>
      </c>
      <c r="C68" s="76">
        <v>2132001</v>
      </c>
      <c r="D68" s="76" t="s">
        <v>165</v>
      </c>
      <c r="E68" s="152">
        <v>1</v>
      </c>
      <c r="F68" s="152">
        <v>4260</v>
      </c>
      <c r="G68" s="152">
        <v>601000</v>
      </c>
      <c r="H68" s="152">
        <v>625</v>
      </c>
      <c r="I68" s="174">
        <v>250000</v>
      </c>
      <c r="J68" s="76" t="s">
        <v>319</v>
      </c>
    </row>
    <row r="69" spans="1:13" ht="15.75" x14ac:dyDescent="0.25">
      <c r="A69" s="152">
        <v>132</v>
      </c>
      <c r="B69" s="152">
        <v>0</v>
      </c>
      <c r="C69" s="76">
        <v>2132001</v>
      </c>
      <c r="D69" s="76" t="s">
        <v>165</v>
      </c>
      <c r="E69" s="152">
        <v>1</v>
      </c>
      <c r="F69" s="152" t="s">
        <v>326</v>
      </c>
      <c r="G69" s="152">
        <v>2310000</v>
      </c>
      <c r="H69" s="152">
        <v>625</v>
      </c>
      <c r="I69" s="157"/>
      <c r="J69" s="76" t="s">
        <v>270</v>
      </c>
    </row>
    <row r="70" spans="1:13" ht="15.75" x14ac:dyDescent="0.25">
      <c r="A70" s="152">
        <v>132</v>
      </c>
      <c r="B70" s="152">
        <v>0</v>
      </c>
      <c r="C70" s="76">
        <v>2132001</v>
      </c>
      <c r="D70" s="76" t="s">
        <v>165</v>
      </c>
      <c r="E70" s="152">
        <v>1</v>
      </c>
      <c r="F70" s="152" t="s">
        <v>330</v>
      </c>
      <c r="G70" s="152">
        <v>6040000</v>
      </c>
      <c r="H70" s="152">
        <v>625</v>
      </c>
      <c r="I70" s="174">
        <v>7920000</v>
      </c>
      <c r="J70" s="76" t="s">
        <v>265</v>
      </c>
    </row>
    <row r="71" spans="1:13" ht="15.75" x14ac:dyDescent="0.25">
      <c r="A71" s="152">
        <v>132</v>
      </c>
      <c r="B71" s="152">
        <v>0</v>
      </c>
      <c r="C71" s="76">
        <v>2132001</v>
      </c>
      <c r="D71" s="76" t="s">
        <v>165</v>
      </c>
      <c r="E71" s="152">
        <v>1</v>
      </c>
      <c r="F71" s="152" t="s">
        <v>331</v>
      </c>
      <c r="G71" s="152">
        <v>6090000</v>
      </c>
      <c r="H71" s="152">
        <v>625</v>
      </c>
      <c r="I71" s="174">
        <v>4520000</v>
      </c>
      <c r="J71" s="76" t="s">
        <v>265</v>
      </c>
    </row>
    <row r="72" spans="1:13" ht="15.75" x14ac:dyDescent="0.25">
      <c r="A72" s="152">
        <v>132</v>
      </c>
      <c r="B72" s="156">
        <v>0</v>
      </c>
      <c r="C72" s="76">
        <v>2132001</v>
      </c>
      <c r="D72" s="76" t="s">
        <v>165</v>
      </c>
      <c r="E72" s="152">
        <v>1</v>
      </c>
      <c r="F72" s="152" t="s">
        <v>332</v>
      </c>
      <c r="G72" s="152">
        <v>6060000</v>
      </c>
      <c r="H72" s="152">
        <v>625</v>
      </c>
      <c r="I72" s="174">
        <v>4000000</v>
      </c>
      <c r="J72" s="76" t="s">
        <v>265</v>
      </c>
    </row>
    <row r="73" spans="1:13" ht="19.5" thickBot="1" x14ac:dyDescent="0.35">
      <c r="A73" s="2"/>
      <c r="B73" s="243" t="s">
        <v>333</v>
      </c>
      <c r="C73" s="244"/>
      <c r="D73" s="159"/>
      <c r="E73" s="159"/>
      <c r="F73" s="159"/>
      <c r="G73" s="159"/>
      <c r="H73" s="159"/>
      <c r="I73" s="160">
        <f>SUM(I51:I72)</f>
        <v>150270109</v>
      </c>
      <c r="J73" s="159"/>
      <c r="M73" s="81">
        <f>I74+'buxheti ardhura'!D4</f>
        <v>512348887</v>
      </c>
    </row>
    <row r="74" spans="1:13" ht="19.5" thickBot="1" x14ac:dyDescent="0.35">
      <c r="A74" s="2"/>
      <c r="B74" s="161" t="s">
        <v>334</v>
      </c>
      <c r="C74" s="161"/>
      <c r="D74" s="162"/>
      <c r="E74" s="162"/>
      <c r="F74" s="162"/>
      <c r="G74" s="162"/>
      <c r="H74" s="162"/>
      <c r="I74" s="163">
        <f>I73+I50+I45+I39+I34+I30+I25+I21+I17</f>
        <v>426552924</v>
      </c>
      <c r="J74" s="164"/>
    </row>
    <row r="75" spans="1:13" ht="19.5" thickBot="1" x14ac:dyDescent="0.35">
      <c r="A75" s="158"/>
      <c r="B75" s="165"/>
      <c r="C75" s="165"/>
      <c r="D75" s="158"/>
      <c r="E75" s="158"/>
      <c r="F75" s="158"/>
      <c r="G75" s="158"/>
      <c r="H75" s="158"/>
      <c r="I75" s="166"/>
      <c r="J75" s="158"/>
      <c r="M75" s="81">
        <f>I74+'buxheti ardhura'!I40</f>
        <v>512348887</v>
      </c>
    </row>
    <row r="76" spans="1:13" ht="19.5" thickBot="1" x14ac:dyDescent="0.35">
      <c r="A76" s="158"/>
      <c r="B76" s="165"/>
      <c r="C76" s="165"/>
      <c r="D76" s="158"/>
      <c r="E76" s="158"/>
      <c r="F76" s="158"/>
      <c r="G76" s="158"/>
      <c r="H76" s="158"/>
      <c r="I76" s="167"/>
      <c r="J76" s="170"/>
    </row>
    <row r="77" spans="1:13" ht="18.75" x14ac:dyDescent="0.3">
      <c r="A77" s="158"/>
      <c r="B77" s="165" t="s">
        <v>424</v>
      </c>
      <c r="C77" s="165"/>
      <c r="D77" s="158"/>
      <c r="E77" s="158"/>
      <c r="F77" s="158"/>
      <c r="G77" s="158"/>
      <c r="H77" s="158"/>
      <c r="I77" s="166" t="s">
        <v>425</v>
      </c>
      <c r="J77" s="158"/>
    </row>
    <row r="78" spans="1:13" ht="18.75" x14ac:dyDescent="0.3">
      <c r="A78" s="67" t="s">
        <v>423</v>
      </c>
      <c r="B78" s="165"/>
      <c r="C78" s="165"/>
      <c r="D78" s="158"/>
      <c r="E78" s="158"/>
      <c r="F78" s="158"/>
      <c r="G78" s="158"/>
      <c r="H78" s="158"/>
      <c r="I78" s="166" t="s">
        <v>426</v>
      </c>
      <c r="J78" s="158"/>
    </row>
    <row r="79" spans="1:13" ht="18.75" x14ac:dyDescent="0.3">
      <c r="A79" s="100"/>
      <c r="B79" s="165"/>
      <c r="C79" s="165"/>
      <c r="D79" s="158"/>
      <c r="E79" s="170"/>
      <c r="F79" s="158"/>
      <c r="G79" s="158"/>
      <c r="H79" s="158"/>
      <c r="I79" s="166"/>
      <c r="J79" s="158"/>
    </row>
    <row r="80" spans="1:13" x14ac:dyDescent="0.25">
      <c r="I80" s="81"/>
    </row>
    <row r="81" spans="2:10" x14ac:dyDescent="0.25">
      <c r="I81" s="81"/>
    </row>
    <row r="82" spans="2:10" ht="18.75" x14ac:dyDescent="0.3">
      <c r="B82" s="67" t="s">
        <v>235</v>
      </c>
      <c r="C82" s="67"/>
      <c r="H82" s="67" t="s">
        <v>211</v>
      </c>
      <c r="I82" s="67"/>
      <c r="J82" s="81"/>
    </row>
    <row r="83" spans="2:10" ht="18.75" x14ac:dyDescent="0.3">
      <c r="B83" s="67" t="s">
        <v>212</v>
      </c>
      <c r="C83" s="67"/>
      <c r="H83" s="67" t="s">
        <v>213</v>
      </c>
      <c r="I83" s="67"/>
    </row>
  </sheetData>
  <mergeCells count="4">
    <mergeCell ref="C17:D17"/>
    <mergeCell ref="C39:D39"/>
    <mergeCell ref="B73:C73"/>
    <mergeCell ref="B3:C3"/>
  </mergeCells>
  <pageMargins left="0.25" right="0.25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workbookViewId="0">
      <selection activeCell="M10" sqref="M10"/>
    </sheetView>
  </sheetViews>
  <sheetFormatPr defaultRowHeight="15" x14ac:dyDescent="0.25"/>
  <cols>
    <col min="1" max="1" width="10.140625" customWidth="1"/>
    <col min="2" max="2" width="8.85546875" customWidth="1"/>
    <col min="3" max="3" width="20.42578125" customWidth="1"/>
    <col min="4" max="4" width="19.7109375" customWidth="1"/>
    <col min="5" max="5" width="8.42578125" customWidth="1"/>
    <col min="6" max="7" width="10" customWidth="1"/>
    <col min="8" max="8" width="11" customWidth="1"/>
    <col min="9" max="9" width="12.5703125" customWidth="1"/>
    <col min="10" max="10" width="21.7109375" customWidth="1"/>
    <col min="14" max="14" width="11.140625" bestFit="1" customWidth="1"/>
    <col min="15" max="15" width="10.140625" bestFit="1" customWidth="1"/>
  </cols>
  <sheetData>
    <row r="1" spans="1:10" ht="18.75" x14ac:dyDescent="0.3">
      <c r="A1" s="142" t="s">
        <v>311</v>
      </c>
      <c r="B1" s="142"/>
      <c r="C1" s="142"/>
      <c r="D1" s="142"/>
      <c r="E1" s="2"/>
    </row>
    <row r="2" spans="1:10" ht="18.75" x14ac:dyDescent="0.3">
      <c r="A2" s="100"/>
      <c r="B2" s="1" t="s">
        <v>312</v>
      </c>
      <c r="C2" s="1"/>
      <c r="D2" s="168">
        <v>6426963</v>
      </c>
      <c r="I2" s="101"/>
      <c r="J2" s="102"/>
    </row>
    <row r="3" spans="1:10" ht="18.75" x14ac:dyDescent="0.3">
      <c r="A3" s="100"/>
      <c r="B3" s="1" t="s">
        <v>335</v>
      </c>
      <c r="C3" s="1"/>
      <c r="D3" s="168">
        <v>79369000</v>
      </c>
      <c r="I3" s="101"/>
      <c r="J3" s="102"/>
    </row>
    <row r="4" spans="1:10" ht="18.75" x14ac:dyDescent="0.3">
      <c r="A4" s="100"/>
      <c r="B4" s="142" t="s">
        <v>8</v>
      </c>
      <c r="C4" s="142"/>
      <c r="D4" s="168">
        <f>SUM(D2:D3)</f>
        <v>85795963</v>
      </c>
      <c r="I4" s="101"/>
      <c r="J4" s="102"/>
    </row>
    <row r="5" spans="1:10" ht="15.75" thickBot="1" x14ac:dyDescent="0.3">
      <c r="D5" s="81"/>
    </row>
    <row r="6" spans="1:10" x14ac:dyDescent="0.25">
      <c r="A6" s="104" t="s">
        <v>146</v>
      </c>
      <c r="B6" s="104" t="s">
        <v>147</v>
      </c>
      <c r="C6" s="104" t="s">
        <v>315</v>
      </c>
      <c r="D6" s="104" t="s">
        <v>336</v>
      </c>
      <c r="E6" s="104" t="s">
        <v>150</v>
      </c>
      <c r="F6" s="104" t="s">
        <v>151</v>
      </c>
      <c r="G6" s="105" t="s">
        <v>152</v>
      </c>
      <c r="H6" s="106" t="s">
        <v>153</v>
      </c>
      <c r="I6" s="169" t="s">
        <v>154</v>
      </c>
      <c r="J6" s="104" t="s">
        <v>252</v>
      </c>
    </row>
    <row r="7" spans="1:10" ht="15.75" thickBot="1" x14ac:dyDescent="0.3">
      <c r="A7" s="110" t="s">
        <v>157</v>
      </c>
      <c r="B7" s="110" t="s">
        <v>158</v>
      </c>
      <c r="C7" s="110" t="s">
        <v>159</v>
      </c>
      <c r="D7" s="110" t="s">
        <v>337</v>
      </c>
      <c r="E7" s="110"/>
      <c r="F7" s="110"/>
      <c r="G7" s="111" t="s">
        <v>161</v>
      </c>
      <c r="H7" s="147" t="s">
        <v>162</v>
      </c>
      <c r="I7" s="113"/>
      <c r="J7" s="110"/>
    </row>
    <row r="8" spans="1:10" ht="15.75" x14ac:dyDescent="0.25">
      <c r="A8" s="152">
        <v>132</v>
      </c>
      <c r="B8" s="152">
        <v>0</v>
      </c>
      <c r="C8" s="76">
        <v>2132001</v>
      </c>
      <c r="D8" s="76" t="s">
        <v>338</v>
      </c>
      <c r="E8" s="75" t="s">
        <v>339</v>
      </c>
      <c r="F8" s="75" t="s">
        <v>323</v>
      </c>
      <c r="G8" s="75">
        <v>6000000</v>
      </c>
      <c r="H8" s="116">
        <v>625</v>
      </c>
      <c r="I8" s="77">
        <v>11573000</v>
      </c>
      <c r="J8" s="76" t="s">
        <v>340</v>
      </c>
    </row>
    <row r="9" spans="1:10" ht="15.75" x14ac:dyDescent="0.25">
      <c r="A9" s="152">
        <v>132</v>
      </c>
      <c r="B9" s="152">
        <v>0</v>
      </c>
      <c r="C9" s="76">
        <v>2132001</v>
      </c>
      <c r="D9" s="76" t="s">
        <v>338</v>
      </c>
      <c r="E9" s="75" t="s">
        <v>339</v>
      </c>
      <c r="F9" s="75" t="s">
        <v>323</v>
      </c>
      <c r="G9" s="75">
        <v>6010000</v>
      </c>
      <c r="H9" s="75">
        <v>625</v>
      </c>
      <c r="I9" s="77">
        <v>1938000</v>
      </c>
      <c r="J9" s="76" t="s">
        <v>341</v>
      </c>
    </row>
    <row r="10" spans="1:10" ht="15.75" x14ac:dyDescent="0.25">
      <c r="A10" s="152">
        <v>132</v>
      </c>
      <c r="B10" s="152">
        <v>0</v>
      </c>
      <c r="C10" s="76">
        <v>2132001</v>
      </c>
      <c r="D10" s="76" t="s">
        <v>338</v>
      </c>
      <c r="E10" s="75" t="s">
        <v>339</v>
      </c>
      <c r="F10" s="75" t="s">
        <v>323</v>
      </c>
      <c r="G10" s="75">
        <v>6020000</v>
      </c>
      <c r="H10" s="75">
        <v>625</v>
      </c>
      <c r="I10" s="75" t="s">
        <v>342</v>
      </c>
      <c r="J10" s="76" t="s">
        <v>343</v>
      </c>
    </row>
    <row r="11" spans="1:10" ht="18.75" x14ac:dyDescent="0.3">
      <c r="A11" s="128"/>
      <c r="B11" s="128"/>
      <c r="C11" s="233" t="s">
        <v>324</v>
      </c>
      <c r="D11" s="235"/>
      <c r="E11" s="123"/>
      <c r="F11" s="123"/>
      <c r="G11" s="123"/>
      <c r="H11" s="123"/>
      <c r="I11" s="79">
        <f>SUM(I8:I10)</f>
        <v>13511000</v>
      </c>
      <c r="J11" s="2"/>
    </row>
    <row r="12" spans="1:10" ht="15.75" x14ac:dyDescent="0.25">
      <c r="A12" s="152">
        <v>132</v>
      </c>
      <c r="B12" s="152">
        <v>0</v>
      </c>
      <c r="C12" s="76">
        <v>2132001</v>
      </c>
      <c r="D12" s="76" t="s">
        <v>338</v>
      </c>
      <c r="E12" s="75" t="s">
        <v>339</v>
      </c>
      <c r="F12" s="75" t="s">
        <v>326</v>
      </c>
      <c r="G12" s="75">
        <v>6000000</v>
      </c>
      <c r="H12" s="75">
        <v>625</v>
      </c>
      <c r="I12" s="75" t="s">
        <v>342</v>
      </c>
      <c r="J12" s="76" t="s">
        <v>340</v>
      </c>
    </row>
    <row r="13" spans="1:10" ht="15.75" x14ac:dyDescent="0.25">
      <c r="A13" s="152">
        <v>132</v>
      </c>
      <c r="B13" s="152">
        <v>0</v>
      </c>
      <c r="C13" s="76">
        <v>2132001</v>
      </c>
      <c r="D13" s="76" t="s">
        <v>338</v>
      </c>
      <c r="E13" s="75" t="s">
        <v>339</v>
      </c>
      <c r="F13" s="75" t="s">
        <v>326</v>
      </c>
      <c r="G13" s="75">
        <v>6010000</v>
      </c>
      <c r="H13" s="75">
        <v>625</v>
      </c>
      <c r="I13" s="75" t="s">
        <v>342</v>
      </c>
      <c r="J13" s="76" t="s">
        <v>341</v>
      </c>
    </row>
    <row r="14" spans="1:10" ht="15.75" x14ac:dyDescent="0.25">
      <c r="A14" s="152">
        <v>132</v>
      </c>
      <c r="B14" s="152">
        <v>0</v>
      </c>
      <c r="C14" s="76">
        <v>2132001</v>
      </c>
      <c r="D14" s="76" t="s">
        <v>338</v>
      </c>
      <c r="E14" s="75" t="s">
        <v>339</v>
      </c>
      <c r="F14" s="75" t="s">
        <v>326</v>
      </c>
      <c r="G14" s="75">
        <v>2310000</v>
      </c>
      <c r="H14" s="75">
        <v>625</v>
      </c>
      <c r="I14" s="77">
        <v>10001544</v>
      </c>
      <c r="J14" s="76" t="s">
        <v>344</v>
      </c>
    </row>
    <row r="15" spans="1:10" ht="18.75" x14ac:dyDescent="0.3">
      <c r="A15" s="128"/>
      <c r="B15" s="128"/>
      <c r="C15" s="233" t="s">
        <v>345</v>
      </c>
      <c r="D15" s="235"/>
      <c r="E15" s="123"/>
      <c r="F15" s="123"/>
      <c r="G15" s="123"/>
      <c r="H15" s="123"/>
      <c r="I15" s="79">
        <f>SUM(I14)</f>
        <v>10001544</v>
      </c>
      <c r="J15" s="2"/>
    </row>
    <row r="16" spans="1:10" ht="15.75" x14ac:dyDescent="0.25">
      <c r="A16" s="152">
        <v>132</v>
      </c>
      <c r="B16" s="152">
        <v>0</v>
      </c>
      <c r="C16" s="76">
        <v>2132001</v>
      </c>
      <c r="D16" s="76" t="s">
        <v>338</v>
      </c>
      <c r="E16" s="75" t="s">
        <v>339</v>
      </c>
      <c r="F16" s="75">
        <v>1110</v>
      </c>
      <c r="G16" s="75">
        <v>6000000</v>
      </c>
      <c r="H16" s="75">
        <v>625</v>
      </c>
      <c r="I16" s="77">
        <v>18626090</v>
      </c>
      <c r="J16" s="76" t="s">
        <v>340</v>
      </c>
    </row>
    <row r="17" spans="1:15" ht="15.75" x14ac:dyDescent="0.25">
      <c r="A17" s="152">
        <v>132</v>
      </c>
      <c r="B17" s="152">
        <v>0</v>
      </c>
      <c r="C17" s="76">
        <v>2132001</v>
      </c>
      <c r="D17" s="76" t="s">
        <v>338</v>
      </c>
      <c r="E17" s="75" t="s">
        <v>339</v>
      </c>
      <c r="F17" s="75">
        <v>1110</v>
      </c>
      <c r="G17" s="75">
        <v>6010000</v>
      </c>
      <c r="H17" s="75">
        <v>625</v>
      </c>
      <c r="I17" s="77">
        <v>3112210</v>
      </c>
      <c r="J17" s="76" t="s">
        <v>341</v>
      </c>
    </row>
    <row r="18" spans="1:15" ht="15.75" x14ac:dyDescent="0.25">
      <c r="A18" s="152">
        <v>132</v>
      </c>
      <c r="B18" s="152">
        <v>0</v>
      </c>
      <c r="C18" s="76">
        <v>2132001</v>
      </c>
      <c r="D18" s="76" t="s">
        <v>338</v>
      </c>
      <c r="E18" s="75" t="s">
        <v>339</v>
      </c>
      <c r="F18" s="75">
        <v>1110</v>
      </c>
      <c r="G18" s="75">
        <v>6040000</v>
      </c>
      <c r="H18" s="75">
        <v>625</v>
      </c>
      <c r="I18" s="77"/>
      <c r="J18" s="76" t="s">
        <v>346</v>
      </c>
    </row>
    <row r="19" spans="1:15" ht="15.75" x14ac:dyDescent="0.25">
      <c r="A19" s="152">
        <v>132</v>
      </c>
      <c r="B19" s="152">
        <v>0</v>
      </c>
      <c r="C19" s="76">
        <v>2132001</v>
      </c>
      <c r="D19" s="76" t="s">
        <v>338</v>
      </c>
      <c r="E19" s="75" t="s">
        <v>339</v>
      </c>
      <c r="F19" s="75">
        <v>1110</v>
      </c>
      <c r="G19" s="75">
        <v>6020000</v>
      </c>
      <c r="H19" s="75">
        <v>625</v>
      </c>
      <c r="I19" s="77">
        <v>13196702</v>
      </c>
      <c r="J19" s="76" t="s">
        <v>343</v>
      </c>
    </row>
    <row r="20" spans="1:15" ht="15.75" x14ac:dyDescent="0.25">
      <c r="A20" s="152">
        <v>132</v>
      </c>
      <c r="B20" s="152">
        <v>0</v>
      </c>
      <c r="C20" s="76">
        <v>2132001</v>
      </c>
      <c r="D20" s="76" t="s">
        <v>338</v>
      </c>
      <c r="E20" s="75" t="s">
        <v>339</v>
      </c>
      <c r="F20" s="75">
        <v>1110</v>
      </c>
      <c r="G20" s="75">
        <v>2310000</v>
      </c>
      <c r="H20" s="75">
        <v>625</v>
      </c>
      <c r="I20" s="77">
        <v>3492376</v>
      </c>
      <c r="J20" s="76" t="s">
        <v>344</v>
      </c>
    </row>
    <row r="21" spans="1:15" ht="15.75" x14ac:dyDescent="0.25">
      <c r="A21" s="152">
        <v>132</v>
      </c>
      <c r="B21" s="152">
        <v>0</v>
      </c>
      <c r="C21" s="76">
        <v>2132001</v>
      </c>
      <c r="D21" s="76" t="s">
        <v>328</v>
      </c>
      <c r="E21" s="75" t="s">
        <v>339</v>
      </c>
      <c r="F21" s="75">
        <v>6260</v>
      </c>
      <c r="G21" s="75">
        <v>6020000</v>
      </c>
      <c r="H21" s="75">
        <v>625</v>
      </c>
      <c r="I21" s="77">
        <v>4300000</v>
      </c>
      <c r="J21" s="76" t="s">
        <v>343</v>
      </c>
    </row>
    <row r="22" spans="1:15" ht="18.75" x14ac:dyDescent="0.3">
      <c r="A22" s="128"/>
      <c r="B22" s="128"/>
      <c r="C22" s="233" t="s">
        <v>347</v>
      </c>
      <c r="D22" s="235"/>
      <c r="E22" s="123"/>
      <c r="F22" s="123"/>
      <c r="G22" s="123"/>
      <c r="H22" s="123"/>
      <c r="I22" s="79">
        <f>SUM(I16:I21)</f>
        <v>42727378</v>
      </c>
      <c r="J22" s="2"/>
      <c r="N22" s="81"/>
    </row>
    <row r="23" spans="1:15" ht="15.75" x14ac:dyDescent="0.25">
      <c r="A23" s="152">
        <v>132</v>
      </c>
      <c r="B23" s="152">
        <v>0</v>
      </c>
      <c r="C23" s="76">
        <v>2132005</v>
      </c>
      <c r="D23" s="76" t="s">
        <v>328</v>
      </c>
      <c r="E23" s="75" t="s">
        <v>339</v>
      </c>
      <c r="F23" s="75">
        <v>6260</v>
      </c>
      <c r="G23" s="75">
        <v>6020000</v>
      </c>
      <c r="H23" s="75">
        <v>625</v>
      </c>
      <c r="I23" s="77">
        <v>4623450</v>
      </c>
      <c r="J23" s="76" t="s">
        <v>340</v>
      </c>
    </row>
    <row r="24" spans="1:15" ht="15.75" x14ac:dyDescent="0.25">
      <c r="A24" s="152">
        <v>132</v>
      </c>
      <c r="B24" s="152">
        <v>0</v>
      </c>
      <c r="C24" s="76">
        <v>2132005</v>
      </c>
      <c r="D24" s="76" t="s">
        <v>328</v>
      </c>
      <c r="E24" s="75" t="s">
        <v>339</v>
      </c>
      <c r="F24" s="75">
        <v>6260</v>
      </c>
      <c r="G24" s="75">
        <v>6020000</v>
      </c>
      <c r="H24" s="75">
        <v>625</v>
      </c>
      <c r="I24" s="77">
        <v>776550</v>
      </c>
      <c r="J24" s="76" t="s">
        <v>341</v>
      </c>
    </row>
    <row r="25" spans="1:15" ht="18.75" x14ac:dyDescent="0.3">
      <c r="A25" s="128"/>
      <c r="B25" s="128"/>
      <c r="C25" s="233" t="s">
        <v>348</v>
      </c>
      <c r="D25" s="235"/>
      <c r="E25" s="123"/>
      <c r="F25" s="123"/>
      <c r="G25" s="123"/>
      <c r="H25" s="123"/>
      <c r="I25" s="79">
        <f>SUM(I23:I24)</f>
        <v>5400000</v>
      </c>
      <c r="J25" s="2"/>
    </row>
    <row r="26" spans="1:15" ht="15.75" x14ac:dyDescent="0.25">
      <c r="A26" s="152">
        <v>132</v>
      </c>
      <c r="B26" s="152">
        <v>0</v>
      </c>
      <c r="C26" s="76">
        <v>2132001</v>
      </c>
      <c r="D26" s="76" t="s">
        <v>338</v>
      </c>
      <c r="E26" s="75" t="s">
        <v>339</v>
      </c>
      <c r="F26" s="75">
        <v>9230</v>
      </c>
      <c r="G26" s="75">
        <v>6020000</v>
      </c>
      <c r="H26" s="75">
        <v>625</v>
      </c>
      <c r="I26" s="77">
        <v>280000</v>
      </c>
      <c r="J26" s="76" t="s">
        <v>343</v>
      </c>
    </row>
    <row r="27" spans="1:15" ht="15.75" x14ac:dyDescent="0.25">
      <c r="A27" s="152">
        <v>132</v>
      </c>
      <c r="B27" s="152">
        <v>0</v>
      </c>
      <c r="C27" s="76">
        <v>2132001</v>
      </c>
      <c r="D27" s="76" t="s">
        <v>338</v>
      </c>
      <c r="E27" s="75" t="s">
        <v>339</v>
      </c>
      <c r="F27" s="75">
        <v>9120</v>
      </c>
      <c r="G27" s="75">
        <v>6020000</v>
      </c>
      <c r="H27" s="75">
        <v>625</v>
      </c>
      <c r="I27" s="77">
        <v>5300500</v>
      </c>
      <c r="J27" s="76" t="s">
        <v>343</v>
      </c>
      <c r="O27" s="81"/>
    </row>
    <row r="28" spans="1:15" ht="18.75" x14ac:dyDescent="0.3">
      <c r="A28" s="128"/>
      <c r="B28" s="128"/>
      <c r="C28" s="233" t="s">
        <v>36</v>
      </c>
      <c r="D28" s="235"/>
      <c r="E28" s="123"/>
      <c r="F28" s="123"/>
      <c r="G28" s="123"/>
      <c r="H28" s="123"/>
      <c r="I28" s="79">
        <f>SUM(I26:I27)</f>
        <v>5580500</v>
      </c>
      <c r="J28" s="2"/>
      <c r="O28" s="81"/>
    </row>
    <row r="29" spans="1:15" ht="15.75" x14ac:dyDescent="0.25">
      <c r="A29" s="152">
        <v>132</v>
      </c>
      <c r="B29" s="152">
        <v>0</v>
      </c>
      <c r="C29" s="76">
        <v>2132001</v>
      </c>
      <c r="D29" s="76" t="s">
        <v>338</v>
      </c>
      <c r="E29" s="75" t="s">
        <v>339</v>
      </c>
      <c r="F29" s="75">
        <v>7220</v>
      </c>
      <c r="G29" s="75">
        <v>6020000</v>
      </c>
      <c r="H29" s="75">
        <v>625</v>
      </c>
      <c r="I29" s="77">
        <v>855541</v>
      </c>
      <c r="J29" s="76" t="s">
        <v>343</v>
      </c>
    </row>
    <row r="30" spans="1:15" ht="18.75" x14ac:dyDescent="0.3">
      <c r="A30" s="128"/>
      <c r="B30" s="128"/>
      <c r="C30" s="233" t="s">
        <v>349</v>
      </c>
      <c r="D30" s="235"/>
      <c r="E30" s="123"/>
      <c r="F30" s="123"/>
      <c r="G30" s="123"/>
      <c r="H30" s="123"/>
      <c r="I30" s="79"/>
      <c r="J30" s="2"/>
    </row>
    <row r="31" spans="1:15" ht="15.75" x14ac:dyDescent="0.25">
      <c r="A31" s="152">
        <v>132</v>
      </c>
      <c r="B31" s="152">
        <v>0</v>
      </c>
      <c r="C31" s="76">
        <v>2132001</v>
      </c>
      <c r="D31" s="76" t="s">
        <v>338</v>
      </c>
      <c r="E31" s="75" t="s">
        <v>339</v>
      </c>
      <c r="F31" s="75">
        <v>8250</v>
      </c>
      <c r="G31" s="75">
        <v>6020000</v>
      </c>
      <c r="H31" s="75">
        <v>625</v>
      </c>
      <c r="I31" s="77">
        <v>640000</v>
      </c>
      <c r="J31" s="76" t="s">
        <v>343</v>
      </c>
    </row>
    <row r="32" spans="1:15" ht="18.75" x14ac:dyDescent="0.3">
      <c r="A32" s="128"/>
      <c r="B32" s="128"/>
      <c r="C32" s="233" t="s">
        <v>350</v>
      </c>
      <c r="D32" s="235"/>
      <c r="E32" s="123"/>
      <c r="F32" s="123"/>
      <c r="G32" s="123"/>
      <c r="H32" s="123"/>
      <c r="I32" s="79"/>
      <c r="J32" s="2"/>
    </row>
    <row r="33" spans="1:14" ht="15.75" x14ac:dyDescent="0.25">
      <c r="A33" s="152">
        <v>132</v>
      </c>
      <c r="B33" s="152">
        <v>0</v>
      </c>
      <c r="C33" s="76">
        <v>2132001</v>
      </c>
      <c r="D33" s="76" t="s">
        <v>338</v>
      </c>
      <c r="E33" s="75" t="s">
        <v>339</v>
      </c>
      <c r="F33" s="75">
        <v>6330</v>
      </c>
      <c r="G33" s="75">
        <v>6000000</v>
      </c>
      <c r="H33" s="75">
        <v>625</v>
      </c>
      <c r="I33" s="77">
        <v>1543000</v>
      </c>
      <c r="J33" s="76" t="s">
        <v>340</v>
      </c>
      <c r="N33" s="81"/>
    </row>
    <row r="34" spans="1:14" ht="15.75" x14ac:dyDescent="0.25">
      <c r="A34" s="152"/>
      <c r="B34" s="152"/>
      <c r="C34" s="76">
        <v>2132001</v>
      </c>
      <c r="D34" s="76" t="s">
        <v>338</v>
      </c>
      <c r="E34" s="75" t="s">
        <v>339</v>
      </c>
      <c r="F34" s="75">
        <v>6330</v>
      </c>
      <c r="G34" s="75">
        <v>6010000</v>
      </c>
      <c r="H34" s="75">
        <v>625</v>
      </c>
      <c r="I34" s="77">
        <v>257000</v>
      </c>
      <c r="J34" s="76" t="s">
        <v>341</v>
      </c>
    </row>
    <row r="35" spans="1:14" ht="15.75" x14ac:dyDescent="0.25">
      <c r="A35" s="152"/>
      <c r="B35" s="152"/>
      <c r="C35" s="76">
        <v>2132001</v>
      </c>
      <c r="D35" s="76" t="s">
        <v>338</v>
      </c>
      <c r="E35" s="75" t="s">
        <v>339</v>
      </c>
      <c r="F35" s="75">
        <v>6330</v>
      </c>
      <c r="G35" s="75">
        <v>6020000</v>
      </c>
      <c r="H35" s="75">
        <v>625</v>
      </c>
      <c r="I35" s="77"/>
      <c r="J35" s="76" t="s">
        <v>343</v>
      </c>
    </row>
    <row r="36" spans="1:14" ht="18.75" x14ac:dyDescent="0.3">
      <c r="A36" s="128"/>
      <c r="B36" s="128"/>
      <c r="C36" s="233" t="s">
        <v>113</v>
      </c>
      <c r="D36" s="235"/>
      <c r="E36" s="123"/>
      <c r="F36" s="123"/>
      <c r="G36" s="123"/>
      <c r="H36" s="123"/>
      <c r="I36" s="79">
        <f>SUM(I33:I35)</f>
        <v>1800000</v>
      </c>
      <c r="J36" s="2"/>
    </row>
    <row r="37" spans="1:14" ht="15.75" x14ac:dyDescent="0.25">
      <c r="A37" s="152">
        <v>132</v>
      </c>
      <c r="B37" s="152">
        <v>0</v>
      </c>
      <c r="C37" s="76">
        <v>2132001</v>
      </c>
      <c r="D37" s="76" t="s">
        <v>338</v>
      </c>
      <c r="E37" s="75" t="s">
        <v>339</v>
      </c>
      <c r="F37" s="75">
        <v>8140</v>
      </c>
      <c r="G37" s="75">
        <v>6040000</v>
      </c>
      <c r="H37" s="75">
        <v>625</v>
      </c>
      <c r="I37" s="77">
        <v>5280000</v>
      </c>
      <c r="J37" s="76" t="s">
        <v>343</v>
      </c>
    </row>
    <row r="38" spans="1:14" ht="18.75" x14ac:dyDescent="0.3">
      <c r="A38" s="128"/>
      <c r="B38" s="128"/>
      <c r="C38" s="233" t="s">
        <v>137</v>
      </c>
      <c r="D38" s="235"/>
      <c r="E38" s="123"/>
      <c r="F38" s="123"/>
      <c r="G38" s="123"/>
      <c r="H38" s="123"/>
      <c r="I38" s="79">
        <f>SUM(I37)</f>
        <v>5280000</v>
      </c>
      <c r="J38" s="2"/>
    </row>
    <row r="39" spans="1:14" ht="15.75" x14ac:dyDescent="0.25">
      <c r="A39" s="152">
        <v>132</v>
      </c>
      <c r="B39" s="152">
        <v>0</v>
      </c>
      <c r="C39" s="76">
        <v>2132001</v>
      </c>
      <c r="D39" s="76" t="s">
        <v>338</v>
      </c>
      <c r="E39" s="75" t="s">
        <v>339</v>
      </c>
      <c r="F39" s="75">
        <v>6260</v>
      </c>
      <c r="G39" s="75">
        <v>6020000</v>
      </c>
      <c r="H39" s="75">
        <v>625</v>
      </c>
      <c r="I39" s="77"/>
      <c r="J39" s="76" t="s">
        <v>343</v>
      </c>
    </row>
    <row r="40" spans="1:14" ht="18.75" x14ac:dyDescent="0.3">
      <c r="A40" s="75"/>
      <c r="B40" s="233" t="s">
        <v>142</v>
      </c>
      <c r="C40" s="235"/>
      <c r="D40" s="76"/>
      <c r="E40" s="75"/>
      <c r="F40" s="75"/>
      <c r="G40" s="75"/>
      <c r="H40" s="75"/>
      <c r="I40" s="153">
        <f>I38+I36+I31+I29+I28+I25+I22+I15+I11</f>
        <v>85795963</v>
      </c>
      <c r="J40" s="76"/>
    </row>
    <row r="41" spans="1:14" x14ac:dyDescent="0.25">
      <c r="I41" s="81">
        <f>D4-I40</f>
        <v>0</v>
      </c>
    </row>
    <row r="43" spans="1:14" ht="18.75" x14ac:dyDescent="0.3">
      <c r="B43" s="158"/>
      <c r="C43" s="165" t="s">
        <v>429</v>
      </c>
      <c r="D43" s="165"/>
      <c r="E43" s="158"/>
      <c r="F43" s="158"/>
      <c r="G43" s="158"/>
      <c r="H43" s="158"/>
      <c r="I43" s="158"/>
      <c r="J43" s="166" t="s">
        <v>425</v>
      </c>
      <c r="K43" s="158"/>
    </row>
    <row r="44" spans="1:14" ht="18.75" x14ac:dyDescent="0.3">
      <c r="B44" s="67" t="s">
        <v>423</v>
      </c>
      <c r="C44" s="165"/>
      <c r="D44" s="165"/>
      <c r="E44" s="158"/>
      <c r="F44" s="158"/>
      <c r="G44" s="158"/>
      <c r="H44" s="158"/>
      <c r="I44" s="158"/>
      <c r="J44" s="166" t="s">
        <v>426</v>
      </c>
      <c r="K44" s="158"/>
    </row>
  </sheetData>
  <mergeCells count="10">
    <mergeCell ref="C11:D11"/>
    <mergeCell ref="C15:D15"/>
    <mergeCell ref="C22:D22"/>
    <mergeCell ref="C25:D25"/>
    <mergeCell ref="C28:D28"/>
    <mergeCell ref="C32:D32"/>
    <mergeCell ref="C36:D36"/>
    <mergeCell ref="C38:D38"/>
    <mergeCell ref="B40:C40"/>
    <mergeCell ref="C30:D30"/>
  </mergeCells>
  <pageMargins left="0.25" right="0.25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5"/>
  <sheetViews>
    <sheetView topLeftCell="A136" workbookViewId="0">
      <selection sqref="A1:G165"/>
    </sheetView>
  </sheetViews>
  <sheetFormatPr defaultRowHeight="15" x14ac:dyDescent="0.25"/>
  <cols>
    <col min="6" max="6" width="14.7109375" customWidth="1"/>
    <col min="7" max="7" width="18.28515625" customWidth="1"/>
    <col min="10" max="10" width="10" bestFit="1" customWidth="1"/>
  </cols>
  <sheetData>
    <row r="1" spans="1:7" ht="15.75" thickBot="1" x14ac:dyDescent="0.3">
      <c r="A1" s="5" t="s">
        <v>354</v>
      </c>
      <c r="B1" s="5"/>
      <c r="C1" s="5"/>
      <c r="D1" s="5"/>
    </row>
    <row r="2" spans="1:7" ht="19.5" thickBot="1" x14ac:dyDescent="0.35">
      <c r="A2" s="100"/>
      <c r="B2" s="100"/>
      <c r="C2" s="100"/>
      <c r="D2" s="100"/>
      <c r="E2" s="100"/>
      <c r="F2" s="246" t="s">
        <v>355</v>
      </c>
      <c r="G2" s="247"/>
    </row>
    <row r="3" spans="1:7" ht="19.5" thickBot="1" x14ac:dyDescent="0.35">
      <c r="A3" s="248" t="s">
        <v>356</v>
      </c>
      <c r="B3" s="248"/>
      <c r="C3" s="248"/>
      <c r="D3" s="248"/>
      <c r="E3" s="248"/>
      <c r="F3" s="178"/>
      <c r="G3" s="179" t="s">
        <v>422</v>
      </c>
    </row>
    <row r="4" spans="1:7" x14ac:dyDescent="0.25">
      <c r="A4" s="180"/>
      <c r="B4" s="180"/>
      <c r="C4" s="180"/>
      <c r="D4" s="180"/>
      <c r="E4" s="180"/>
      <c r="F4" s="180"/>
      <c r="G4" s="181"/>
    </row>
    <row r="5" spans="1:7" x14ac:dyDescent="0.25">
      <c r="A5" s="5" t="s">
        <v>357</v>
      </c>
      <c r="B5" s="5"/>
      <c r="C5" s="5"/>
      <c r="D5" s="5"/>
      <c r="E5" s="5"/>
      <c r="F5" s="5"/>
      <c r="G5" s="182"/>
    </row>
    <row r="6" spans="1:7" x14ac:dyDescent="0.25">
      <c r="A6" t="s">
        <v>358</v>
      </c>
      <c r="G6" s="183">
        <v>20000000</v>
      </c>
    </row>
    <row r="7" spans="1:7" x14ac:dyDescent="0.25">
      <c r="A7" t="s">
        <v>359</v>
      </c>
      <c r="G7" s="184"/>
    </row>
    <row r="8" spans="1:7" x14ac:dyDescent="0.25">
      <c r="A8" s="5" t="s">
        <v>360</v>
      </c>
      <c r="B8" s="5"/>
      <c r="C8" s="5"/>
      <c r="D8" s="5"/>
      <c r="E8" s="5"/>
      <c r="F8" s="5"/>
      <c r="G8" s="185">
        <v>2220461</v>
      </c>
    </row>
    <row r="9" spans="1:7" x14ac:dyDescent="0.25">
      <c r="A9" t="s">
        <v>361</v>
      </c>
      <c r="G9" s="184"/>
    </row>
    <row r="10" spans="1:7" x14ac:dyDescent="0.25">
      <c r="A10" t="s">
        <v>362</v>
      </c>
      <c r="G10" s="184"/>
    </row>
    <row r="11" spans="1:7" x14ac:dyDescent="0.25">
      <c r="A11" t="s">
        <v>359</v>
      </c>
      <c r="G11" s="184"/>
    </row>
    <row r="12" spans="1:7" x14ac:dyDescent="0.25">
      <c r="A12" s="5" t="s">
        <v>363</v>
      </c>
      <c r="B12" s="5"/>
      <c r="C12" s="5"/>
      <c r="D12" s="5"/>
      <c r="E12" s="5"/>
      <c r="F12" s="5"/>
      <c r="G12" s="186"/>
    </row>
    <row r="13" spans="1:7" x14ac:dyDescent="0.25">
      <c r="A13" t="s">
        <v>361</v>
      </c>
      <c r="G13" s="183">
        <v>19787149</v>
      </c>
    </row>
    <row r="14" spans="1:7" x14ac:dyDescent="0.25">
      <c r="A14" t="s">
        <v>362</v>
      </c>
      <c r="G14" s="183">
        <v>1000000</v>
      </c>
    </row>
    <row r="15" spans="1:7" x14ac:dyDescent="0.25">
      <c r="A15" t="s">
        <v>359</v>
      </c>
      <c r="G15" s="187">
        <v>3984468</v>
      </c>
    </row>
    <row r="16" spans="1:7" x14ac:dyDescent="0.25">
      <c r="A16" s="5" t="s">
        <v>364</v>
      </c>
      <c r="B16" s="5"/>
      <c r="C16" s="5"/>
      <c r="D16" s="5"/>
      <c r="E16" s="5"/>
      <c r="F16" s="5"/>
      <c r="G16" s="182">
        <f>G14+G13+G8+G6</f>
        <v>43007610</v>
      </c>
    </row>
    <row r="17" spans="1:10" ht="15.75" thickBot="1" x14ac:dyDescent="0.3">
      <c r="A17" s="5" t="s">
        <v>365</v>
      </c>
      <c r="B17" s="5"/>
      <c r="C17" s="5"/>
      <c r="D17" s="5"/>
      <c r="E17" s="5"/>
      <c r="F17" s="5"/>
      <c r="G17" s="188">
        <f>G7+G11+G15</f>
        <v>3984468</v>
      </c>
    </row>
    <row r="18" spans="1:10" ht="15.75" thickBot="1" x14ac:dyDescent="0.3">
      <c r="A18" s="245" t="s">
        <v>142</v>
      </c>
      <c r="B18" s="245"/>
      <c r="C18" s="189"/>
      <c r="D18" s="189"/>
      <c r="E18" s="189"/>
      <c r="F18" s="189"/>
      <c r="G18" s="190">
        <f>G16+G17</f>
        <v>46992078</v>
      </c>
    </row>
    <row r="22" spans="1:10" ht="15.75" thickBot="1" x14ac:dyDescent="0.3"/>
    <row r="23" spans="1:10" ht="19.5" thickBot="1" x14ac:dyDescent="0.35">
      <c r="A23" s="100"/>
      <c r="B23" s="100"/>
      <c r="C23" s="100"/>
      <c r="D23" s="100"/>
      <c r="E23" s="100"/>
      <c r="F23" s="246" t="s">
        <v>366</v>
      </c>
      <c r="G23" s="247"/>
    </row>
    <row r="24" spans="1:10" ht="18.75" x14ac:dyDescent="0.3">
      <c r="A24" s="191" t="s">
        <v>367</v>
      </c>
      <c r="B24" s="191"/>
      <c r="C24" s="191"/>
      <c r="D24" s="191"/>
      <c r="E24" s="191"/>
      <c r="F24" s="178"/>
      <c r="G24" s="179" t="s">
        <v>422</v>
      </c>
    </row>
    <row r="25" spans="1:10" x14ac:dyDescent="0.25">
      <c r="A25" s="180"/>
      <c r="B25" s="180"/>
      <c r="C25" s="180"/>
      <c r="D25" s="180"/>
      <c r="E25" s="180"/>
      <c r="F25" s="180"/>
      <c r="G25" s="192"/>
    </row>
    <row r="26" spans="1:10" x14ac:dyDescent="0.25">
      <c r="A26" s="5" t="s">
        <v>368</v>
      </c>
      <c r="B26" s="5"/>
      <c r="C26" s="5"/>
      <c r="D26" s="5"/>
      <c r="E26" s="5"/>
      <c r="F26" s="5"/>
      <c r="G26" s="186">
        <f>G27+G28+G29</f>
        <v>79168783</v>
      </c>
    </row>
    <row r="27" spans="1:10" x14ac:dyDescent="0.25">
      <c r="A27" t="s">
        <v>361</v>
      </c>
      <c r="G27" s="184">
        <v>64026698</v>
      </c>
    </row>
    <row r="28" spans="1:10" x14ac:dyDescent="0.25">
      <c r="A28" t="s">
        <v>362</v>
      </c>
      <c r="G28" s="184">
        <v>11509116</v>
      </c>
    </row>
    <row r="29" spans="1:10" x14ac:dyDescent="0.25">
      <c r="A29" t="s">
        <v>359</v>
      </c>
      <c r="G29" s="184">
        <v>3632969</v>
      </c>
    </row>
    <row r="30" spans="1:10" x14ac:dyDescent="0.25">
      <c r="A30" s="5" t="s">
        <v>369</v>
      </c>
      <c r="B30" s="5"/>
      <c r="C30" s="5"/>
      <c r="D30" s="5"/>
      <c r="E30" s="5"/>
      <c r="F30" s="5"/>
      <c r="G30" s="186">
        <f>G31+G32+G33</f>
        <v>7851603</v>
      </c>
    </row>
    <row r="31" spans="1:10" x14ac:dyDescent="0.25">
      <c r="A31" t="s">
        <v>361</v>
      </c>
      <c r="G31" s="184">
        <v>5084339</v>
      </c>
      <c r="J31">
        <f>G26+G30+G34</f>
        <v>106156610</v>
      </c>
    </row>
    <row r="32" spans="1:10" x14ac:dyDescent="0.25">
      <c r="A32" t="s">
        <v>362</v>
      </c>
      <c r="G32" s="184">
        <v>1008000</v>
      </c>
    </row>
    <row r="33" spans="1:10" x14ac:dyDescent="0.25">
      <c r="A33" t="s">
        <v>359</v>
      </c>
      <c r="G33" s="184">
        <v>1759264</v>
      </c>
    </row>
    <row r="34" spans="1:10" x14ac:dyDescent="0.25">
      <c r="A34" s="5" t="s">
        <v>370</v>
      </c>
      <c r="B34" s="5"/>
      <c r="C34" s="5"/>
      <c r="D34" s="5"/>
      <c r="E34" s="5"/>
      <c r="F34" s="5"/>
      <c r="G34" s="186">
        <f>G37+G36+G35</f>
        <v>19136224</v>
      </c>
    </row>
    <row r="35" spans="1:10" x14ac:dyDescent="0.25">
      <c r="A35" t="s">
        <v>361</v>
      </c>
      <c r="G35" s="184">
        <v>7007132</v>
      </c>
    </row>
    <row r="36" spans="1:10" x14ac:dyDescent="0.25">
      <c r="A36" t="s">
        <v>362</v>
      </c>
      <c r="G36" s="184">
        <v>4746775</v>
      </c>
      <c r="J36">
        <f>G40-J31</f>
        <v>0</v>
      </c>
    </row>
    <row r="37" spans="1:10" x14ac:dyDescent="0.25">
      <c r="A37" t="s">
        <v>359</v>
      </c>
      <c r="G37" s="187">
        <v>7382317</v>
      </c>
    </row>
    <row r="38" spans="1:10" x14ac:dyDescent="0.25">
      <c r="A38" s="5" t="s">
        <v>364</v>
      </c>
      <c r="B38" s="5"/>
      <c r="C38" s="5"/>
      <c r="D38" s="5"/>
      <c r="E38" s="5"/>
      <c r="F38" s="5"/>
      <c r="G38" s="182">
        <f>G36+G35+G32+G31+G28+G27</f>
        <v>93382060</v>
      </c>
    </row>
    <row r="39" spans="1:10" ht="15.75" thickBot="1" x14ac:dyDescent="0.3">
      <c r="A39" s="5" t="s">
        <v>365</v>
      </c>
      <c r="B39" s="5"/>
      <c r="C39" s="5"/>
      <c r="D39" s="5"/>
      <c r="E39" s="5"/>
      <c r="F39" s="5"/>
      <c r="G39" s="188">
        <f>G37+G33+G29</f>
        <v>12774550</v>
      </c>
    </row>
    <row r="40" spans="1:10" ht="15.75" thickBot="1" x14ac:dyDescent="0.3">
      <c r="A40" s="245" t="s">
        <v>142</v>
      </c>
      <c r="B40" s="245"/>
      <c r="C40" s="189"/>
      <c r="D40" s="189"/>
      <c r="E40" s="189"/>
      <c r="F40" s="189"/>
      <c r="G40" s="190">
        <f>G38+G39</f>
        <v>106156610</v>
      </c>
    </row>
    <row r="44" spans="1:10" ht="15.75" thickBot="1" x14ac:dyDescent="0.3"/>
    <row r="45" spans="1:10" ht="19.5" thickBot="1" x14ac:dyDescent="0.35">
      <c r="G45" s="193" t="s">
        <v>371</v>
      </c>
    </row>
    <row r="46" spans="1:10" ht="18.75" x14ac:dyDescent="0.3">
      <c r="A46" s="191" t="s">
        <v>372</v>
      </c>
      <c r="B46" s="191"/>
      <c r="C46" s="191"/>
      <c r="D46" s="191"/>
      <c r="E46" s="191"/>
      <c r="F46" s="178"/>
      <c r="G46" s="179" t="s">
        <v>422</v>
      </c>
    </row>
    <row r="47" spans="1:10" ht="15.75" thickBot="1" x14ac:dyDescent="0.3">
      <c r="A47" s="180"/>
      <c r="B47" s="180"/>
      <c r="C47" s="180"/>
      <c r="D47" s="180"/>
      <c r="E47" s="180"/>
      <c r="F47" s="180"/>
      <c r="G47" s="194"/>
    </row>
    <row r="48" spans="1:10" x14ac:dyDescent="0.25">
      <c r="A48" s="5" t="s">
        <v>373</v>
      </c>
      <c r="B48" s="5"/>
      <c r="C48" s="5"/>
      <c r="D48" s="5"/>
      <c r="E48" s="5"/>
      <c r="F48" s="5"/>
      <c r="G48" s="195">
        <f>G50+G49</f>
        <v>10982541</v>
      </c>
    </row>
    <row r="49" spans="1:7" x14ac:dyDescent="0.25">
      <c r="A49" t="s">
        <v>361</v>
      </c>
      <c r="G49" s="184">
        <v>9087000</v>
      </c>
    </row>
    <row r="50" spans="1:7" x14ac:dyDescent="0.25">
      <c r="A50" t="s">
        <v>362</v>
      </c>
      <c r="G50" s="183">
        <v>1895541</v>
      </c>
    </row>
    <row r="51" spans="1:7" x14ac:dyDescent="0.25">
      <c r="A51" s="5" t="s">
        <v>364</v>
      </c>
      <c r="B51" s="5"/>
      <c r="C51" s="5"/>
      <c r="D51" s="5"/>
      <c r="E51" s="5"/>
      <c r="F51" s="5"/>
      <c r="G51" s="182">
        <f>G48</f>
        <v>10982541</v>
      </c>
    </row>
    <row r="52" spans="1:7" ht="15.75" thickBot="1" x14ac:dyDescent="0.3">
      <c r="A52" s="5" t="s">
        <v>365</v>
      </c>
      <c r="B52" s="5"/>
      <c r="C52" s="5"/>
      <c r="D52" s="5"/>
      <c r="E52" s="5"/>
      <c r="F52" s="5"/>
      <c r="G52" s="188"/>
    </row>
    <row r="53" spans="1:7" ht="15.75" thickBot="1" x14ac:dyDescent="0.3">
      <c r="A53" s="245" t="s">
        <v>142</v>
      </c>
      <c r="B53" s="245"/>
      <c r="C53" s="189"/>
      <c r="D53" s="189"/>
      <c r="E53" s="189"/>
      <c r="F53" s="189"/>
      <c r="G53" s="190">
        <f>G51+G52</f>
        <v>10982541</v>
      </c>
    </row>
    <row r="56" spans="1:7" ht="15.75" thickBot="1" x14ac:dyDescent="0.3"/>
    <row r="57" spans="1:7" ht="19.5" thickBot="1" x14ac:dyDescent="0.35">
      <c r="G57" s="193" t="s">
        <v>374</v>
      </c>
    </row>
    <row r="58" spans="1:7" ht="18.75" x14ac:dyDescent="0.3">
      <c r="A58" s="191" t="s">
        <v>375</v>
      </c>
      <c r="B58" s="191"/>
      <c r="C58" s="191"/>
      <c r="D58" s="191"/>
      <c r="E58" s="191"/>
      <c r="F58" s="178"/>
      <c r="G58" s="179" t="s">
        <v>422</v>
      </c>
    </row>
    <row r="59" spans="1:7" ht="15.75" thickBot="1" x14ac:dyDescent="0.3">
      <c r="A59" s="180"/>
      <c r="B59" s="180"/>
      <c r="C59" s="180"/>
      <c r="D59" s="180"/>
      <c r="E59" s="180"/>
      <c r="F59" s="180"/>
      <c r="G59" s="194"/>
    </row>
    <row r="60" spans="1:7" x14ac:dyDescent="0.25">
      <c r="A60" s="5" t="s">
        <v>376</v>
      </c>
      <c r="B60" s="5"/>
      <c r="C60" s="5"/>
      <c r="D60" s="5"/>
      <c r="E60" s="5"/>
      <c r="F60" s="5"/>
      <c r="G60" s="195">
        <f>G61+G62</f>
        <v>7670700</v>
      </c>
    </row>
    <row r="61" spans="1:7" x14ac:dyDescent="0.25">
      <c r="A61" t="s">
        <v>361</v>
      </c>
      <c r="G61" s="184">
        <v>6070700</v>
      </c>
    </row>
    <row r="62" spans="1:7" x14ac:dyDescent="0.25">
      <c r="A62" t="s">
        <v>362</v>
      </c>
      <c r="G62" s="183">
        <v>1600000</v>
      </c>
    </row>
    <row r="63" spans="1:7" x14ac:dyDescent="0.25">
      <c r="A63" s="5" t="s">
        <v>364</v>
      </c>
      <c r="B63" s="5"/>
      <c r="C63" s="5"/>
      <c r="D63" s="5"/>
      <c r="E63" s="5"/>
      <c r="F63" s="5"/>
      <c r="G63" s="182">
        <f>G61+G62</f>
        <v>7670700</v>
      </c>
    </row>
    <row r="64" spans="1:7" ht="15.75" thickBot="1" x14ac:dyDescent="0.3">
      <c r="A64" s="5" t="s">
        <v>365</v>
      </c>
      <c r="B64" s="5"/>
      <c r="C64" s="5"/>
      <c r="D64" s="5"/>
      <c r="E64" s="5"/>
      <c r="F64" s="5"/>
      <c r="G64" s="188"/>
    </row>
    <row r="65" spans="1:7" ht="15.75" thickBot="1" x14ac:dyDescent="0.3">
      <c r="A65" s="245" t="s">
        <v>142</v>
      </c>
      <c r="B65" s="245"/>
      <c r="C65" s="189"/>
      <c r="D65" s="189"/>
      <c r="E65" s="189"/>
      <c r="F65" s="189"/>
      <c r="G65" s="190">
        <f>G63+G64</f>
        <v>7670700</v>
      </c>
    </row>
    <row r="70" spans="1:7" ht="15.75" thickBot="1" x14ac:dyDescent="0.3"/>
    <row r="71" spans="1:7" ht="19.5" thickBot="1" x14ac:dyDescent="0.35">
      <c r="G71" s="193" t="s">
        <v>377</v>
      </c>
    </row>
    <row r="72" spans="1:7" ht="18.75" x14ac:dyDescent="0.3">
      <c r="A72" s="191" t="s">
        <v>378</v>
      </c>
      <c r="B72" s="191"/>
      <c r="C72" s="191"/>
      <c r="D72" s="191"/>
      <c r="E72" s="191"/>
      <c r="F72" s="178"/>
      <c r="G72" s="179" t="s">
        <v>422</v>
      </c>
    </row>
    <row r="73" spans="1:7" ht="15.75" thickBot="1" x14ac:dyDescent="0.3">
      <c r="A73" s="180"/>
      <c r="B73" s="180"/>
      <c r="C73" s="180"/>
      <c r="D73" s="180"/>
      <c r="E73" s="180"/>
      <c r="F73" s="180"/>
      <c r="G73" s="194"/>
    </row>
    <row r="74" spans="1:7" x14ac:dyDescent="0.25">
      <c r="A74" s="5" t="s">
        <v>159</v>
      </c>
      <c r="B74" s="5"/>
      <c r="C74" s="5"/>
      <c r="D74" s="5"/>
      <c r="E74" s="5"/>
      <c r="F74" s="5"/>
      <c r="G74" s="196">
        <v>13200000</v>
      </c>
    </row>
    <row r="75" spans="1:7" x14ac:dyDescent="0.25">
      <c r="A75" t="s">
        <v>361</v>
      </c>
      <c r="G75" s="187"/>
    </row>
    <row r="76" spans="1:7" x14ac:dyDescent="0.25">
      <c r="A76" t="s">
        <v>362</v>
      </c>
      <c r="G76" s="183">
        <v>13200000</v>
      </c>
    </row>
    <row r="77" spans="1:7" x14ac:dyDescent="0.25">
      <c r="A77" s="5" t="s">
        <v>364</v>
      </c>
      <c r="B77" s="5"/>
      <c r="C77" s="5"/>
      <c r="D77" s="5"/>
      <c r="E77" s="5"/>
      <c r="F77" s="5"/>
      <c r="G77" s="182"/>
    </row>
    <row r="78" spans="1:7" ht="15.75" thickBot="1" x14ac:dyDescent="0.3">
      <c r="A78" s="5" t="s">
        <v>365</v>
      </c>
      <c r="B78" s="5"/>
      <c r="C78" s="5"/>
      <c r="D78" s="5"/>
      <c r="E78" s="5"/>
      <c r="F78" s="5"/>
      <c r="G78" s="188"/>
    </row>
    <row r="79" spans="1:7" ht="15.75" thickBot="1" x14ac:dyDescent="0.3">
      <c r="A79" s="245" t="s">
        <v>142</v>
      </c>
      <c r="B79" s="245"/>
      <c r="C79" s="189"/>
      <c r="D79" s="189"/>
      <c r="E79" s="189"/>
      <c r="F79" s="189"/>
      <c r="G79" s="190">
        <f>G76</f>
        <v>13200000</v>
      </c>
    </row>
    <row r="90" spans="1:7" ht="15.75" thickBot="1" x14ac:dyDescent="0.3"/>
    <row r="91" spans="1:7" ht="19.5" thickBot="1" x14ac:dyDescent="0.35">
      <c r="G91" s="193" t="s">
        <v>379</v>
      </c>
    </row>
    <row r="92" spans="1:7" ht="18.75" x14ac:dyDescent="0.3">
      <c r="A92" s="191" t="s">
        <v>380</v>
      </c>
      <c r="B92" s="191"/>
      <c r="C92" s="191"/>
      <c r="D92" s="191"/>
      <c r="E92" s="191"/>
      <c r="F92" s="178"/>
      <c r="G92" s="179" t="s">
        <v>422</v>
      </c>
    </row>
    <row r="93" spans="1:7" ht="15.75" thickBot="1" x14ac:dyDescent="0.3">
      <c r="A93" s="180"/>
      <c r="B93" s="180"/>
      <c r="C93" s="180"/>
      <c r="D93" s="180"/>
      <c r="E93" s="180"/>
      <c r="F93" s="180"/>
      <c r="G93" s="194"/>
    </row>
    <row r="94" spans="1:7" ht="18.75" x14ac:dyDescent="0.3">
      <c r="A94" s="67" t="s">
        <v>159</v>
      </c>
      <c r="B94" s="5"/>
      <c r="C94" s="5"/>
      <c r="D94" s="5"/>
      <c r="E94" s="5"/>
      <c r="F94" s="197"/>
      <c r="G94" s="214">
        <f>G95+G96+G97+G98+G99</f>
        <v>115981623</v>
      </c>
    </row>
    <row r="95" spans="1:7" x14ac:dyDescent="0.25">
      <c r="A95" t="s">
        <v>361</v>
      </c>
      <c r="F95" s="197"/>
      <c r="G95" s="216">
        <v>74083590</v>
      </c>
    </row>
    <row r="96" spans="1:7" x14ac:dyDescent="0.25">
      <c r="A96" t="s">
        <v>362</v>
      </c>
      <c r="F96" s="197"/>
      <c r="G96" s="216">
        <v>32178033</v>
      </c>
    </row>
    <row r="97" spans="1:7" x14ac:dyDescent="0.25">
      <c r="A97" t="s">
        <v>381</v>
      </c>
      <c r="C97" s="5"/>
      <c r="D97" s="5"/>
      <c r="E97" s="5"/>
      <c r="F97" s="197"/>
      <c r="G97" s="216">
        <v>1200000</v>
      </c>
    </row>
    <row r="98" spans="1:7" x14ac:dyDescent="0.25">
      <c r="A98" t="s">
        <v>382</v>
      </c>
      <c r="C98" t="s">
        <v>383</v>
      </c>
      <c r="D98" s="5"/>
      <c r="E98" s="5"/>
      <c r="F98" s="197"/>
      <c r="G98" s="216">
        <v>4520000</v>
      </c>
    </row>
    <row r="99" spans="1:7" x14ac:dyDescent="0.25">
      <c r="A99" t="s">
        <v>384</v>
      </c>
      <c r="F99" s="197"/>
      <c r="G99" s="216">
        <v>4000000</v>
      </c>
    </row>
    <row r="100" spans="1:7" x14ac:dyDescent="0.25">
      <c r="A100" t="s">
        <v>359</v>
      </c>
      <c r="F100" s="197"/>
      <c r="G100" s="216">
        <v>14165654</v>
      </c>
    </row>
    <row r="101" spans="1:7" ht="18.75" x14ac:dyDescent="0.3">
      <c r="A101" s="67" t="s">
        <v>364</v>
      </c>
      <c r="B101" s="67"/>
      <c r="C101" s="100"/>
      <c r="F101" s="197"/>
      <c r="G101" s="216">
        <f>G94</f>
        <v>115981623</v>
      </c>
    </row>
    <row r="102" spans="1:7" ht="19.5" thickBot="1" x14ac:dyDescent="0.35">
      <c r="A102" s="67" t="s">
        <v>365</v>
      </c>
      <c r="B102" s="67"/>
      <c r="C102" s="100"/>
      <c r="F102" s="197"/>
      <c r="G102" s="220">
        <f>G100</f>
        <v>14165654</v>
      </c>
    </row>
    <row r="103" spans="1:7" ht="19.5" thickBot="1" x14ac:dyDescent="0.35">
      <c r="A103" s="250" t="s">
        <v>142</v>
      </c>
      <c r="B103" s="250"/>
      <c r="C103" s="189"/>
      <c r="D103" s="189"/>
      <c r="E103" s="189"/>
      <c r="F103" s="189"/>
      <c r="G103" s="190">
        <f>G102+G101</f>
        <v>130147277</v>
      </c>
    </row>
    <row r="106" spans="1:7" ht="15.75" thickBot="1" x14ac:dyDescent="0.3"/>
    <row r="107" spans="1:7" ht="19.5" thickBot="1" x14ac:dyDescent="0.35">
      <c r="G107" s="193" t="s">
        <v>385</v>
      </c>
    </row>
    <row r="108" spans="1:7" ht="19.5" thickBot="1" x14ac:dyDescent="0.35">
      <c r="A108" s="191" t="s">
        <v>386</v>
      </c>
      <c r="B108" s="191"/>
      <c r="C108" s="191"/>
      <c r="D108" s="191"/>
      <c r="E108" s="191"/>
      <c r="F108" s="178"/>
      <c r="G108" s="179" t="s">
        <v>422</v>
      </c>
    </row>
    <row r="109" spans="1:7" x14ac:dyDescent="0.25">
      <c r="A109" s="180"/>
      <c r="B109" s="180"/>
      <c r="C109" s="180"/>
      <c r="D109" s="180"/>
      <c r="E109" s="180"/>
      <c r="F109" s="180"/>
      <c r="G109" s="181"/>
    </row>
    <row r="110" spans="1:7" x14ac:dyDescent="0.25">
      <c r="A110" s="5" t="s">
        <v>387</v>
      </c>
      <c r="B110" s="5"/>
      <c r="C110" s="5"/>
      <c r="D110" s="5"/>
      <c r="E110" s="5"/>
      <c r="F110" s="198"/>
      <c r="G110" s="218">
        <f>G112+G111</f>
        <v>31386459</v>
      </c>
    </row>
    <row r="111" spans="1:7" x14ac:dyDescent="0.25">
      <c r="A111" t="s">
        <v>361</v>
      </c>
      <c r="F111" s="198"/>
      <c r="G111" s="218">
        <v>18662476</v>
      </c>
    </row>
    <row r="112" spans="1:7" x14ac:dyDescent="0.25">
      <c r="A112" t="s">
        <v>362</v>
      </c>
      <c r="F112" s="198"/>
      <c r="G112" s="218">
        <v>12723983</v>
      </c>
    </row>
    <row r="113" spans="1:7" x14ac:dyDescent="0.25">
      <c r="A113" t="s">
        <v>359</v>
      </c>
      <c r="D113" s="5"/>
      <c r="E113" s="5"/>
      <c r="F113" s="198"/>
      <c r="G113" s="218">
        <v>79124813</v>
      </c>
    </row>
    <row r="114" spans="1:7" x14ac:dyDescent="0.25">
      <c r="A114" s="5" t="s">
        <v>364</v>
      </c>
      <c r="B114" s="5"/>
      <c r="C114" s="5"/>
      <c r="D114" s="5"/>
      <c r="E114" s="5"/>
      <c r="F114" s="198"/>
      <c r="G114" s="218">
        <f>G110</f>
        <v>31386459</v>
      </c>
    </row>
    <row r="115" spans="1:7" ht="15.75" thickBot="1" x14ac:dyDescent="0.3">
      <c r="A115" s="5" t="s">
        <v>365</v>
      </c>
      <c r="B115" s="5"/>
      <c r="F115" s="198"/>
      <c r="G115" s="219">
        <f>G113</f>
        <v>79124813</v>
      </c>
    </row>
    <row r="116" spans="1:7" ht="15.75" thickBot="1" x14ac:dyDescent="0.3">
      <c r="A116" s="245" t="s">
        <v>142</v>
      </c>
      <c r="B116" s="245"/>
      <c r="C116" s="189"/>
      <c r="D116" s="189"/>
      <c r="E116" s="189"/>
      <c r="F116" s="189"/>
      <c r="G116" s="190">
        <f>G114+G115</f>
        <v>110511272</v>
      </c>
    </row>
    <row r="135" spans="1:7" ht="15.75" thickBot="1" x14ac:dyDescent="0.3"/>
    <row r="136" spans="1:7" ht="19.5" thickBot="1" x14ac:dyDescent="0.35">
      <c r="A136" s="100"/>
      <c r="B136" s="100"/>
      <c r="C136" s="100"/>
      <c r="D136" s="100"/>
      <c r="E136" s="100"/>
      <c r="F136" s="246" t="s">
        <v>388</v>
      </c>
      <c r="G136" s="247"/>
    </row>
    <row r="137" spans="1:7" ht="18.75" x14ac:dyDescent="0.3">
      <c r="A137" s="199" t="s">
        <v>389</v>
      </c>
      <c r="B137" s="191"/>
      <c r="C137" s="191"/>
      <c r="D137" s="191"/>
      <c r="E137" s="191"/>
      <c r="F137" s="178"/>
      <c r="G137" s="179" t="s">
        <v>422</v>
      </c>
    </row>
    <row r="138" spans="1:7" ht="15.75" thickBot="1" x14ac:dyDescent="0.3">
      <c r="A138" s="180"/>
      <c r="B138" s="180"/>
      <c r="C138" s="180"/>
      <c r="D138" s="180"/>
      <c r="E138" s="180"/>
      <c r="F138" s="180"/>
      <c r="G138" s="194"/>
    </row>
    <row r="139" spans="1:7" ht="15.75" x14ac:dyDescent="0.25">
      <c r="A139" s="68" t="s">
        <v>390</v>
      </c>
      <c r="B139" s="5"/>
      <c r="C139" s="5"/>
      <c r="D139" s="5"/>
      <c r="E139" s="5"/>
      <c r="F139" s="197"/>
      <c r="G139" s="214">
        <f>G141+G140</f>
        <v>4220026</v>
      </c>
    </row>
    <row r="140" spans="1:7" x14ac:dyDescent="0.25">
      <c r="A140" t="s">
        <v>361</v>
      </c>
      <c r="F140" s="197"/>
      <c r="G140" s="215">
        <v>3656637</v>
      </c>
    </row>
    <row r="141" spans="1:7" x14ac:dyDescent="0.25">
      <c r="A141" t="s">
        <v>362</v>
      </c>
      <c r="F141" s="197"/>
      <c r="G141" s="215">
        <v>563389</v>
      </c>
    </row>
    <row r="142" spans="1:7" ht="15.75" x14ac:dyDescent="0.25">
      <c r="A142" s="68" t="s">
        <v>391</v>
      </c>
      <c r="B142" s="5"/>
      <c r="C142" s="5"/>
      <c r="D142" s="5"/>
      <c r="F142" s="197"/>
      <c r="G142" s="216">
        <f>G144+G143</f>
        <v>14511000</v>
      </c>
    </row>
    <row r="143" spans="1:7" x14ac:dyDescent="0.25">
      <c r="A143" t="s">
        <v>361</v>
      </c>
      <c r="F143" s="197"/>
      <c r="G143" s="215">
        <v>14511000</v>
      </c>
    </row>
    <row r="144" spans="1:7" x14ac:dyDescent="0.25">
      <c r="A144" t="s">
        <v>362</v>
      </c>
      <c r="F144" s="197"/>
      <c r="G144" s="216">
        <v>0</v>
      </c>
    </row>
    <row r="145" spans="1:7" ht="15.75" x14ac:dyDescent="0.25">
      <c r="A145" s="68" t="s">
        <v>392</v>
      </c>
      <c r="B145" s="5"/>
      <c r="C145" s="5"/>
      <c r="D145" s="5"/>
      <c r="E145" s="5"/>
      <c r="F145" s="197"/>
      <c r="G145" s="216">
        <f>G147+G146</f>
        <v>9015076</v>
      </c>
    </row>
    <row r="146" spans="1:7" x14ac:dyDescent="0.25">
      <c r="A146" t="s">
        <v>361</v>
      </c>
      <c r="F146" s="197"/>
      <c r="G146" s="215">
        <v>1397221</v>
      </c>
    </row>
    <row r="147" spans="1:7" x14ac:dyDescent="0.25">
      <c r="A147" t="s">
        <v>362</v>
      </c>
      <c r="F147" s="197"/>
      <c r="G147" s="215">
        <v>7617855</v>
      </c>
    </row>
    <row r="148" spans="1:7" x14ac:dyDescent="0.25">
      <c r="A148" t="s">
        <v>359</v>
      </c>
      <c r="F148" s="197"/>
      <c r="G148" s="215">
        <v>44795464</v>
      </c>
    </row>
    <row r="149" spans="1:7" ht="15.75" x14ac:dyDescent="0.25">
      <c r="A149" s="68" t="s">
        <v>393</v>
      </c>
      <c r="B149" s="5"/>
      <c r="C149" s="5"/>
      <c r="D149" s="5"/>
      <c r="F149" s="197"/>
      <c r="G149" s="216">
        <f>G151+G150</f>
        <v>12346843</v>
      </c>
    </row>
    <row r="150" spans="1:7" x14ac:dyDescent="0.25">
      <c r="A150" t="s">
        <v>361</v>
      </c>
      <c r="E150" s="5"/>
      <c r="F150" s="197"/>
      <c r="G150" s="215">
        <v>10938746</v>
      </c>
    </row>
    <row r="151" spans="1:7" x14ac:dyDescent="0.25">
      <c r="A151" t="s">
        <v>362</v>
      </c>
      <c r="F151" s="197"/>
      <c r="G151" s="215">
        <v>1408097</v>
      </c>
    </row>
    <row r="152" spans="1:7" ht="15.75" x14ac:dyDescent="0.25">
      <c r="A152" s="68" t="s">
        <v>394</v>
      </c>
      <c r="B152" s="5"/>
      <c r="C152" s="5"/>
      <c r="D152" s="5"/>
      <c r="F152" s="197"/>
      <c r="G152" s="216">
        <f>G154+G153</f>
        <v>1800000</v>
      </c>
    </row>
    <row r="153" spans="1:7" x14ac:dyDescent="0.25">
      <c r="A153" t="s">
        <v>361</v>
      </c>
      <c r="F153" s="197"/>
      <c r="G153" s="215">
        <v>1800000</v>
      </c>
    </row>
    <row r="154" spans="1:7" x14ac:dyDescent="0.25">
      <c r="A154" t="s">
        <v>362</v>
      </c>
      <c r="E154" s="5"/>
      <c r="F154" s="197"/>
      <c r="G154" s="216"/>
    </row>
    <row r="155" spans="1:7" x14ac:dyDescent="0.25">
      <c r="A155" t="s">
        <v>359</v>
      </c>
      <c r="D155" s="5"/>
      <c r="E155" s="5"/>
      <c r="F155" s="197"/>
      <c r="G155" s="216"/>
    </row>
    <row r="156" spans="1:7" ht="18.75" x14ac:dyDescent="0.3">
      <c r="A156" s="67" t="s">
        <v>364</v>
      </c>
      <c r="B156" s="67"/>
      <c r="C156" s="5"/>
      <c r="D156" s="5"/>
      <c r="F156" s="197"/>
      <c r="G156" s="216">
        <f>G152+G149+G145+G142+G139</f>
        <v>41892945</v>
      </c>
    </row>
    <row r="157" spans="1:7" ht="19.5" thickBot="1" x14ac:dyDescent="0.35">
      <c r="A157" s="67" t="s">
        <v>365</v>
      </c>
      <c r="B157" s="67"/>
      <c r="G157" s="217">
        <f>G148</f>
        <v>44795464</v>
      </c>
    </row>
    <row r="158" spans="1:7" ht="19.5" thickBot="1" x14ac:dyDescent="0.35">
      <c r="A158" s="250" t="s">
        <v>142</v>
      </c>
      <c r="B158" s="250"/>
      <c r="C158" s="189"/>
      <c r="D158" s="189"/>
      <c r="E158" s="189"/>
      <c r="F158" s="189"/>
      <c r="G158" s="200">
        <f>G156+G157</f>
        <v>86688409</v>
      </c>
    </row>
    <row r="159" spans="1:7" ht="15.75" thickBot="1" x14ac:dyDescent="0.3"/>
    <row r="160" spans="1:7" ht="15.75" thickBot="1" x14ac:dyDescent="0.3">
      <c r="A160" s="201"/>
      <c r="B160" s="202"/>
      <c r="C160" s="202"/>
      <c r="D160" s="202"/>
      <c r="E160" s="249" t="s">
        <v>398</v>
      </c>
      <c r="F160" s="249"/>
      <c r="G160" s="203">
        <f>G158+G116+G103+G79+G65+G53+G40+G18</f>
        <v>512348887</v>
      </c>
    </row>
    <row r="163" spans="1:10" ht="18.75" x14ac:dyDescent="0.3">
      <c r="A163" s="158"/>
      <c r="B163" s="165" t="s">
        <v>424</v>
      </c>
      <c r="C163" s="165"/>
      <c r="D163" s="158"/>
      <c r="E163" s="158"/>
      <c r="F163" s="166" t="s">
        <v>425</v>
      </c>
      <c r="G163" s="158"/>
      <c r="I163" s="166"/>
      <c r="J163" s="158"/>
    </row>
    <row r="164" spans="1:10" ht="18.75" x14ac:dyDescent="0.3">
      <c r="A164" s="67" t="s">
        <v>423</v>
      </c>
      <c r="B164" s="165"/>
      <c r="C164" s="165"/>
      <c r="D164" s="158"/>
      <c r="E164" s="158"/>
      <c r="F164" s="166" t="s">
        <v>426</v>
      </c>
      <c r="G164" s="158"/>
      <c r="I164" s="166"/>
      <c r="J164" s="158"/>
    </row>
    <row r="165" spans="1:10" x14ac:dyDescent="0.25">
      <c r="G165" s="5"/>
    </row>
  </sheetData>
  <mergeCells count="13">
    <mergeCell ref="E160:F160"/>
    <mergeCell ref="A65:B65"/>
    <mergeCell ref="A79:B79"/>
    <mergeCell ref="A103:B103"/>
    <mergeCell ref="A116:B116"/>
    <mergeCell ref="F136:G136"/>
    <mergeCell ref="A158:B158"/>
    <mergeCell ref="A53:B53"/>
    <mergeCell ref="F2:G2"/>
    <mergeCell ref="A3:E3"/>
    <mergeCell ref="A18:B18"/>
    <mergeCell ref="F23:G23"/>
    <mergeCell ref="A40:B40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opLeftCell="A7" workbookViewId="0">
      <selection activeCell="N27" sqref="N27"/>
    </sheetView>
  </sheetViews>
  <sheetFormatPr defaultRowHeight="15" x14ac:dyDescent="0.25"/>
  <cols>
    <col min="2" max="2" width="6.28515625" customWidth="1"/>
    <col min="4" max="4" width="13.140625" customWidth="1"/>
    <col min="5" max="5" width="7" customWidth="1"/>
    <col min="9" max="9" width="16.42578125" customWidth="1"/>
    <col min="10" max="10" width="30.42578125" customWidth="1"/>
    <col min="11" max="11" width="11.85546875" customWidth="1"/>
  </cols>
  <sheetData>
    <row r="1" spans="1:11" ht="18.75" x14ac:dyDescent="0.3">
      <c r="A1" s="67" t="s">
        <v>214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1" ht="16.5" thickBot="1" x14ac:dyDescent="0.3">
      <c r="I2" s="68" t="s">
        <v>145</v>
      </c>
    </row>
    <row r="3" spans="1:11" ht="15.75" x14ac:dyDescent="0.25">
      <c r="A3" s="69" t="s">
        <v>146</v>
      </c>
      <c r="B3" s="69" t="s">
        <v>147</v>
      </c>
      <c r="C3" s="69" t="s">
        <v>148</v>
      </c>
      <c r="D3" s="69" t="s">
        <v>149</v>
      </c>
      <c r="E3" s="69" t="s">
        <v>150</v>
      </c>
      <c r="F3" s="69" t="s">
        <v>151</v>
      </c>
      <c r="G3" s="69" t="s">
        <v>152</v>
      </c>
      <c r="H3" s="69" t="s">
        <v>153</v>
      </c>
      <c r="I3" s="69" t="s">
        <v>154</v>
      </c>
      <c r="J3" s="70" t="s">
        <v>155</v>
      </c>
      <c r="K3" s="71" t="s">
        <v>156</v>
      </c>
    </row>
    <row r="4" spans="1:11" ht="15.75" x14ac:dyDescent="0.25">
      <c r="A4" s="72" t="s">
        <v>157</v>
      </c>
      <c r="B4" s="72" t="s">
        <v>158</v>
      </c>
      <c r="C4" s="72" t="s">
        <v>159</v>
      </c>
      <c r="D4" s="72" t="s">
        <v>160</v>
      </c>
      <c r="E4" s="72"/>
      <c r="F4" s="72"/>
      <c r="G4" s="72" t="s">
        <v>161</v>
      </c>
      <c r="H4" s="72" t="s">
        <v>162</v>
      </c>
      <c r="I4" s="72"/>
      <c r="J4" s="73" t="s">
        <v>163</v>
      </c>
      <c r="K4" s="74" t="s">
        <v>164</v>
      </c>
    </row>
    <row r="5" spans="1:11" x14ac:dyDescent="0.25">
      <c r="A5" s="75">
        <v>132</v>
      </c>
      <c r="B5" s="75">
        <v>0</v>
      </c>
      <c r="C5" s="75">
        <v>2132001</v>
      </c>
      <c r="D5" s="76" t="s">
        <v>165</v>
      </c>
      <c r="E5" s="75">
        <v>1</v>
      </c>
      <c r="F5" s="75">
        <v>9120</v>
      </c>
      <c r="G5" s="75">
        <v>2310000</v>
      </c>
      <c r="H5" s="75">
        <v>625</v>
      </c>
      <c r="I5" s="77">
        <v>300000</v>
      </c>
      <c r="J5" s="76" t="s">
        <v>215</v>
      </c>
      <c r="K5" s="76" t="s">
        <v>166</v>
      </c>
    </row>
    <row r="6" spans="1:11" x14ac:dyDescent="0.25">
      <c r="A6" s="75">
        <v>132</v>
      </c>
      <c r="B6" s="75">
        <v>0</v>
      </c>
      <c r="C6" s="75">
        <v>2132001</v>
      </c>
      <c r="D6" s="76" t="s">
        <v>165</v>
      </c>
      <c r="E6" s="75">
        <v>1</v>
      </c>
      <c r="F6" s="75">
        <v>9120</v>
      </c>
      <c r="G6" s="75">
        <v>2310000</v>
      </c>
      <c r="H6" s="75">
        <v>625</v>
      </c>
      <c r="I6" s="77">
        <v>1000000</v>
      </c>
      <c r="J6" s="76" t="s">
        <v>216</v>
      </c>
      <c r="K6" s="76" t="s">
        <v>166</v>
      </c>
    </row>
    <row r="7" spans="1:11" x14ac:dyDescent="0.25">
      <c r="A7" s="75">
        <v>132</v>
      </c>
      <c r="B7" s="75">
        <v>0</v>
      </c>
      <c r="C7" s="75">
        <v>2132001</v>
      </c>
      <c r="D7" s="76" t="s">
        <v>165</v>
      </c>
      <c r="E7" s="75">
        <v>1</v>
      </c>
      <c r="F7" s="75">
        <v>9120</v>
      </c>
      <c r="G7" s="75">
        <v>2310000</v>
      </c>
      <c r="H7" s="75">
        <v>625</v>
      </c>
      <c r="I7" s="77">
        <v>500000</v>
      </c>
      <c r="J7" s="76" t="s">
        <v>217</v>
      </c>
      <c r="K7" s="76" t="s">
        <v>166</v>
      </c>
    </row>
    <row r="8" spans="1:11" ht="18.75" x14ac:dyDescent="0.3">
      <c r="A8" s="230" t="s">
        <v>172</v>
      </c>
      <c r="B8" s="230"/>
      <c r="C8" s="176"/>
      <c r="D8" s="2"/>
      <c r="E8" s="176"/>
      <c r="F8" s="176"/>
      <c r="G8" s="176"/>
      <c r="H8" s="176"/>
      <c r="I8" s="79">
        <f>SUM(I5:I7)</f>
        <v>1800000</v>
      </c>
      <c r="J8" s="2"/>
      <c r="K8" s="2"/>
    </row>
    <row r="9" spans="1:11" x14ac:dyDescent="0.25">
      <c r="A9" s="75">
        <v>132</v>
      </c>
      <c r="B9" s="75">
        <v>0</v>
      </c>
      <c r="C9" s="75">
        <v>2132001</v>
      </c>
      <c r="D9" s="76" t="s">
        <v>165</v>
      </c>
      <c r="E9" s="75">
        <v>1</v>
      </c>
      <c r="F9" s="75">
        <v>9230</v>
      </c>
      <c r="G9" s="75">
        <v>2310000</v>
      </c>
      <c r="H9" s="75">
        <v>625</v>
      </c>
      <c r="I9" s="77">
        <v>1000000</v>
      </c>
      <c r="J9" s="76" t="s">
        <v>216</v>
      </c>
      <c r="K9" s="76" t="s">
        <v>166</v>
      </c>
    </row>
    <row r="10" spans="1:11" x14ac:dyDescent="0.25">
      <c r="A10" s="75">
        <v>132</v>
      </c>
      <c r="B10" s="75">
        <v>0</v>
      </c>
      <c r="C10" s="75">
        <v>2132001</v>
      </c>
      <c r="D10" s="76" t="s">
        <v>165</v>
      </c>
      <c r="E10" s="75">
        <v>1</v>
      </c>
      <c r="F10" s="75">
        <v>9230</v>
      </c>
      <c r="G10" s="75">
        <v>2310000</v>
      </c>
      <c r="H10" s="75">
        <v>625</v>
      </c>
      <c r="I10" s="77">
        <v>4182317</v>
      </c>
      <c r="J10" s="76" t="s">
        <v>218</v>
      </c>
      <c r="K10" s="76" t="s">
        <v>166</v>
      </c>
    </row>
    <row r="11" spans="1:11" ht="18.75" x14ac:dyDescent="0.3">
      <c r="A11" s="230" t="s">
        <v>172</v>
      </c>
      <c r="B11" s="230"/>
      <c r="C11" s="176"/>
      <c r="D11" s="2"/>
      <c r="E11" s="176"/>
      <c r="F11" s="176"/>
      <c r="G11" s="176"/>
      <c r="H11" s="176"/>
      <c r="I11" s="79">
        <f>SUM(I9:I10)</f>
        <v>5182317</v>
      </c>
      <c r="J11" s="2"/>
      <c r="K11" s="2"/>
    </row>
    <row r="12" spans="1:11" x14ac:dyDescent="0.25">
      <c r="A12" s="75">
        <v>132</v>
      </c>
      <c r="B12" s="75">
        <v>0</v>
      </c>
      <c r="C12" s="75">
        <v>2132001</v>
      </c>
      <c r="D12" s="76" t="s">
        <v>165</v>
      </c>
      <c r="E12" s="75">
        <v>1</v>
      </c>
      <c r="F12" s="75">
        <v>4530</v>
      </c>
      <c r="G12" s="75">
        <v>2310000</v>
      </c>
      <c r="H12" s="75">
        <v>625</v>
      </c>
      <c r="I12" s="77">
        <v>4440000</v>
      </c>
      <c r="J12" s="76" t="s">
        <v>219</v>
      </c>
      <c r="K12" s="76" t="s">
        <v>220</v>
      </c>
    </row>
    <row r="13" spans="1:11" x14ac:dyDescent="0.25">
      <c r="A13" s="75">
        <v>132</v>
      </c>
      <c r="B13" s="75">
        <v>0</v>
      </c>
      <c r="C13" s="75">
        <v>2132001</v>
      </c>
      <c r="D13" s="76" t="s">
        <v>165</v>
      </c>
      <c r="E13" s="75">
        <v>1</v>
      </c>
      <c r="F13" s="75">
        <v>4530</v>
      </c>
      <c r="G13" s="75">
        <v>2310000</v>
      </c>
      <c r="H13" s="75">
        <v>625</v>
      </c>
      <c r="I13" s="77">
        <v>2000000</v>
      </c>
      <c r="J13" s="76" t="s">
        <v>221</v>
      </c>
      <c r="K13" s="76" t="s">
        <v>220</v>
      </c>
    </row>
    <row r="14" spans="1:11" x14ac:dyDescent="0.25">
      <c r="A14" s="75">
        <v>132</v>
      </c>
      <c r="B14" s="75">
        <v>0</v>
      </c>
      <c r="C14" s="75">
        <v>2132001</v>
      </c>
      <c r="D14" s="76" t="s">
        <v>165</v>
      </c>
      <c r="E14" s="75">
        <v>1</v>
      </c>
      <c r="F14" s="75">
        <v>4530</v>
      </c>
      <c r="G14" s="75">
        <v>2310000</v>
      </c>
      <c r="H14" s="75">
        <v>625</v>
      </c>
      <c r="I14" s="77">
        <v>12958239</v>
      </c>
      <c r="J14" s="76" t="s">
        <v>222</v>
      </c>
      <c r="K14" s="76" t="s">
        <v>220</v>
      </c>
    </row>
    <row r="15" spans="1:11" x14ac:dyDescent="0.25">
      <c r="A15" s="75">
        <v>132</v>
      </c>
      <c r="B15" s="75">
        <v>0</v>
      </c>
      <c r="C15" s="75">
        <v>2132001</v>
      </c>
      <c r="D15" s="76" t="s">
        <v>165</v>
      </c>
      <c r="E15" s="75">
        <v>1</v>
      </c>
      <c r="F15" s="75">
        <v>4530</v>
      </c>
      <c r="G15" s="75">
        <v>2310000</v>
      </c>
      <c r="H15" s="75">
        <v>625</v>
      </c>
      <c r="I15" s="77">
        <v>224301</v>
      </c>
      <c r="J15" s="76" t="s">
        <v>223</v>
      </c>
      <c r="K15" s="76" t="s">
        <v>220</v>
      </c>
    </row>
    <row r="16" spans="1:11" x14ac:dyDescent="0.25">
      <c r="A16" s="75">
        <v>132</v>
      </c>
      <c r="B16" s="75">
        <v>0</v>
      </c>
      <c r="C16" s="75">
        <v>2132001</v>
      </c>
      <c r="D16" s="76" t="s">
        <v>165</v>
      </c>
      <c r="E16" s="75">
        <v>1</v>
      </c>
      <c r="F16" s="75">
        <v>4530</v>
      </c>
      <c r="G16" s="75">
        <v>2310000</v>
      </c>
      <c r="H16" s="75">
        <v>625</v>
      </c>
      <c r="I16" s="77">
        <v>22854</v>
      </c>
      <c r="J16" s="76" t="s">
        <v>224</v>
      </c>
      <c r="K16" s="76" t="s">
        <v>220</v>
      </c>
    </row>
    <row r="17" spans="1:11" x14ac:dyDescent="0.25">
      <c r="A17" s="75">
        <v>132</v>
      </c>
      <c r="B17" s="75">
        <v>0</v>
      </c>
      <c r="C17" s="75">
        <v>2132001</v>
      </c>
      <c r="D17" s="76" t="s">
        <v>165</v>
      </c>
      <c r="E17" s="75">
        <v>1</v>
      </c>
      <c r="F17" s="75">
        <v>4530</v>
      </c>
      <c r="G17" s="75">
        <v>2310000</v>
      </c>
      <c r="H17" s="75">
        <v>625</v>
      </c>
      <c r="I17" s="77">
        <v>3863492</v>
      </c>
      <c r="J17" s="76" t="s">
        <v>225</v>
      </c>
      <c r="K17" s="76" t="s">
        <v>220</v>
      </c>
    </row>
    <row r="18" spans="1:11" x14ac:dyDescent="0.25">
      <c r="A18" s="75">
        <v>132</v>
      </c>
      <c r="B18" s="75">
        <v>0</v>
      </c>
      <c r="C18" s="75">
        <v>2132001</v>
      </c>
      <c r="D18" s="76" t="s">
        <v>165</v>
      </c>
      <c r="E18" s="75">
        <v>1</v>
      </c>
      <c r="F18" s="75">
        <v>4530</v>
      </c>
      <c r="G18" s="75">
        <v>2310000</v>
      </c>
      <c r="H18" s="75">
        <v>625</v>
      </c>
      <c r="I18" s="77">
        <v>1076000</v>
      </c>
      <c r="J18" s="76" t="s">
        <v>226</v>
      </c>
      <c r="K18" s="76" t="s">
        <v>220</v>
      </c>
    </row>
    <row r="19" spans="1:11" x14ac:dyDescent="0.25">
      <c r="A19" s="75">
        <v>132</v>
      </c>
      <c r="B19" s="75">
        <v>0</v>
      </c>
      <c r="C19" s="75">
        <v>2132001</v>
      </c>
      <c r="D19" s="76" t="s">
        <v>165</v>
      </c>
      <c r="E19" s="75">
        <v>1</v>
      </c>
      <c r="F19" s="75">
        <v>4530</v>
      </c>
      <c r="G19" s="75">
        <v>2310000</v>
      </c>
      <c r="H19" s="75">
        <v>625</v>
      </c>
      <c r="I19" s="77">
        <v>1000000</v>
      </c>
      <c r="J19" s="76" t="s">
        <v>227</v>
      </c>
      <c r="K19" s="76" t="s">
        <v>220</v>
      </c>
    </row>
    <row r="20" spans="1:11" x14ac:dyDescent="0.25">
      <c r="A20" s="75">
        <v>132</v>
      </c>
      <c r="B20" s="75">
        <v>0</v>
      </c>
      <c r="C20" s="75">
        <v>2132001</v>
      </c>
      <c r="D20" s="76" t="s">
        <v>165</v>
      </c>
      <c r="E20" s="75">
        <v>1</v>
      </c>
      <c r="F20" s="75">
        <v>4530</v>
      </c>
      <c r="G20" s="75">
        <v>2310000</v>
      </c>
      <c r="H20" s="75">
        <v>625</v>
      </c>
      <c r="I20" s="77">
        <v>3500000</v>
      </c>
      <c r="J20" s="76" t="s">
        <v>70</v>
      </c>
      <c r="K20" s="76" t="s">
        <v>220</v>
      </c>
    </row>
    <row r="21" spans="1:11" x14ac:dyDescent="0.25">
      <c r="A21" s="75">
        <v>132</v>
      </c>
      <c r="B21" s="75">
        <v>0</v>
      </c>
      <c r="C21" s="75">
        <v>2132001</v>
      </c>
      <c r="D21" s="76" t="s">
        <v>165</v>
      </c>
      <c r="E21" s="75">
        <v>1</v>
      </c>
      <c r="F21" s="75">
        <v>4530</v>
      </c>
      <c r="G21" s="75">
        <v>2310000</v>
      </c>
      <c r="H21" s="75">
        <v>625</v>
      </c>
      <c r="I21" s="77">
        <v>2000000</v>
      </c>
      <c r="J21" s="76" t="s">
        <v>228</v>
      </c>
      <c r="K21" s="76" t="s">
        <v>220</v>
      </c>
    </row>
    <row r="22" spans="1:11" x14ac:dyDescent="0.25">
      <c r="A22" s="75">
        <v>132</v>
      </c>
      <c r="B22" s="75">
        <v>0</v>
      </c>
      <c r="C22" s="75">
        <v>2132001</v>
      </c>
      <c r="D22" s="76" t="s">
        <v>165</v>
      </c>
      <c r="E22" s="75">
        <v>1</v>
      </c>
      <c r="F22" s="75">
        <v>4530</v>
      </c>
      <c r="G22" s="75">
        <v>2310000</v>
      </c>
      <c r="H22" s="75">
        <v>625</v>
      </c>
      <c r="I22" s="77">
        <v>2000000</v>
      </c>
      <c r="J22" s="76" t="s">
        <v>229</v>
      </c>
      <c r="K22" s="76" t="s">
        <v>220</v>
      </c>
    </row>
    <row r="23" spans="1:11" x14ac:dyDescent="0.25">
      <c r="A23" s="75">
        <v>132</v>
      </c>
      <c r="B23" s="75">
        <v>0</v>
      </c>
      <c r="C23" s="75">
        <v>2132001</v>
      </c>
      <c r="D23" s="76" t="s">
        <v>165</v>
      </c>
      <c r="E23" s="75">
        <v>1</v>
      </c>
      <c r="F23" s="75">
        <v>4530</v>
      </c>
      <c r="G23" s="75">
        <v>2310000</v>
      </c>
      <c r="H23" s="75">
        <v>625</v>
      </c>
      <c r="I23" s="77">
        <v>150000</v>
      </c>
      <c r="J23" s="76" t="s">
        <v>73</v>
      </c>
      <c r="K23" s="76" t="s">
        <v>220</v>
      </c>
    </row>
    <row r="24" spans="1:11" ht="18.75" x14ac:dyDescent="0.3">
      <c r="A24" s="230" t="s">
        <v>172</v>
      </c>
      <c r="B24" s="230"/>
      <c r="C24" s="176"/>
      <c r="D24" s="2"/>
      <c r="E24" s="176"/>
      <c r="F24" s="176"/>
      <c r="G24" s="176"/>
      <c r="H24" s="176"/>
      <c r="I24" s="79">
        <f>SUM(I12:I23)</f>
        <v>33234886</v>
      </c>
      <c r="J24" s="2"/>
      <c r="K24" s="2"/>
    </row>
    <row r="25" spans="1:11" x14ac:dyDescent="0.25">
      <c r="A25" s="75">
        <v>132</v>
      </c>
      <c r="B25" s="75">
        <v>0</v>
      </c>
      <c r="C25" s="75">
        <v>2132001</v>
      </c>
      <c r="D25" s="76" t="s">
        <v>165</v>
      </c>
      <c r="E25" s="75">
        <v>1</v>
      </c>
      <c r="F25" s="75">
        <v>1110</v>
      </c>
      <c r="G25" s="75">
        <v>2310000</v>
      </c>
      <c r="H25" s="75">
        <v>625</v>
      </c>
      <c r="I25" s="77">
        <v>3600000</v>
      </c>
      <c r="J25" s="76" t="s">
        <v>230</v>
      </c>
      <c r="K25" s="76" t="s">
        <v>166</v>
      </c>
    </row>
    <row r="26" spans="1:11" x14ac:dyDescent="0.25">
      <c r="A26" s="75">
        <v>132</v>
      </c>
      <c r="B26" s="75">
        <v>0</v>
      </c>
      <c r="C26" s="75">
        <v>2132001</v>
      </c>
      <c r="D26" s="76" t="s">
        <v>165</v>
      </c>
      <c r="E26" s="75">
        <v>1</v>
      </c>
      <c r="F26" s="75">
        <v>1110</v>
      </c>
      <c r="G26" s="75">
        <v>2310000</v>
      </c>
      <c r="H26" s="75">
        <v>625</v>
      </c>
      <c r="I26" s="77">
        <v>1000000</v>
      </c>
      <c r="J26" s="76" t="s">
        <v>231</v>
      </c>
      <c r="K26" s="76" t="s">
        <v>166</v>
      </c>
    </row>
    <row r="27" spans="1:11" x14ac:dyDescent="0.25">
      <c r="A27" s="75">
        <v>132</v>
      </c>
      <c r="B27" s="75">
        <v>0</v>
      </c>
      <c r="C27" s="75">
        <v>2132001</v>
      </c>
      <c r="D27" s="76" t="s">
        <v>165</v>
      </c>
      <c r="E27" s="75">
        <v>1</v>
      </c>
      <c r="F27" s="75">
        <v>1110</v>
      </c>
      <c r="G27" s="75">
        <v>2310000</v>
      </c>
      <c r="H27" s="75">
        <v>625</v>
      </c>
      <c r="I27" s="77">
        <v>1000000</v>
      </c>
      <c r="J27" s="76" t="s">
        <v>232</v>
      </c>
      <c r="K27" s="76" t="s">
        <v>166</v>
      </c>
    </row>
    <row r="28" spans="1:11" x14ac:dyDescent="0.25">
      <c r="A28" s="75">
        <v>132</v>
      </c>
      <c r="B28" s="75">
        <v>0</v>
      </c>
      <c r="C28" s="75">
        <v>2132001</v>
      </c>
      <c r="D28" s="76" t="s">
        <v>165</v>
      </c>
      <c r="E28" s="75">
        <v>1</v>
      </c>
      <c r="F28" s="75">
        <v>1110</v>
      </c>
      <c r="G28" s="75">
        <v>2310000</v>
      </c>
      <c r="H28" s="75">
        <v>625</v>
      </c>
      <c r="I28" s="77">
        <v>1000000</v>
      </c>
      <c r="J28" s="76" t="s">
        <v>233</v>
      </c>
      <c r="K28" s="76" t="s">
        <v>166</v>
      </c>
    </row>
    <row r="29" spans="1:11" x14ac:dyDescent="0.25">
      <c r="A29" s="75">
        <v>132</v>
      </c>
      <c r="B29" s="75">
        <v>0</v>
      </c>
      <c r="C29" s="75">
        <v>2132001</v>
      </c>
      <c r="D29" s="76" t="s">
        <v>165</v>
      </c>
      <c r="E29" s="75">
        <v>1</v>
      </c>
      <c r="F29" s="75">
        <v>1110</v>
      </c>
      <c r="G29" s="75">
        <v>2310000</v>
      </c>
      <c r="H29" s="75">
        <v>625</v>
      </c>
      <c r="I29" s="77">
        <v>600000</v>
      </c>
      <c r="J29" s="76" t="s">
        <v>234</v>
      </c>
      <c r="K29" s="76" t="s">
        <v>166</v>
      </c>
    </row>
    <row r="30" spans="1:11" ht="18.75" x14ac:dyDescent="0.3">
      <c r="A30" s="230" t="s">
        <v>172</v>
      </c>
      <c r="B30" s="230"/>
      <c r="C30" s="176"/>
      <c r="D30" s="2"/>
      <c r="E30" s="176"/>
      <c r="F30" s="176"/>
      <c r="G30" s="176"/>
      <c r="H30" s="176"/>
      <c r="I30" s="79">
        <f>SUM(I25:I29)</f>
        <v>7200000</v>
      </c>
      <c r="J30" s="2"/>
      <c r="K30" s="2"/>
    </row>
    <row r="31" spans="1:11" x14ac:dyDescent="0.25">
      <c r="A31" s="75">
        <v>132</v>
      </c>
      <c r="B31" s="75">
        <v>0</v>
      </c>
      <c r="C31" s="75">
        <v>2132001</v>
      </c>
      <c r="D31" s="76" t="s">
        <v>165</v>
      </c>
      <c r="E31" s="75">
        <v>1</v>
      </c>
      <c r="F31" s="75">
        <v>6260</v>
      </c>
      <c r="G31" s="75">
        <v>2310000</v>
      </c>
      <c r="H31" s="75">
        <v>625</v>
      </c>
      <c r="I31" s="77">
        <v>219268</v>
      </c>
      <c r="J31" s="76" t="s">
        <v>399</v>
      </c>
      <c r="K31" s="76" t="s">
        <v>166</v>
      </c>
    </row>
    <row r="32" spans="1:11" ht="19.5" thickBot="1" x14ac:dyDescent="0.35">
      <c r="A32" s="230" t="s">
        <v>172</v>
      </c>
      <c r="B32" s="230"/>
      <c r="C32" s="204"/>
      <c r="D32" s="159"/>
      <c r="E32" s="204"/>
      <c r="F32" s="176"/>
      <c r="G32" s="176"/>
      <c r="H32" s="176"/>
      <c r="I32" s="79">
        <f>SUM(I31:I31)</f>
        <v>219268</v>
      </c>
      <c r="J32" s="2"/>
      <c r="K32" s="2"/>
    </row>
    <row r="33" spans="1:11" ht="21.75" thickBot="1" x14ac:dyDescent="0.4">
      <c r="A33" s="230" t="s">
        <v>172</v>
      </c>
      <c r="B33" s="233"/>
      <c r="C33" s="251" t="s">
        <v>12</v>
      </c>
      <c r="D33" s="252"/>
      <c r="E33" s="253"/>
      <c r="F33" s="177"/>
      <c r="G33" s="176"/>
      <c r="H33" s="176"/>
      <c r="I33" s="79">
        <f>I32+I30+I24+I11+I8</f>
        <v>47636471</v>
      </c>
      <c r="J33" s="2"/>
      <c r="K33" s="2"/>
    </row>
    <row r="34" spans="1:11" ht="21" x14ac:dyDescent="0.35">
      <c r="B34" s="229"/>
      <c r="C34" s="254"/>
      <c r="D34" s="254"/>
      <c r="I34" s="80"/>
    </row>
    <row r="35" spans="1:11" ht="18.75" x14ac:dyDescent="0.3">
      <c r="A35" s="158"/>
      <c r="B35" s="165" t="s">
        <v>427</v>
      </c>
      <c r="C35" s="165"/>
      <c r="D35" s="158"/>
      <c r="E35" s="158"/>
      <c r="F35" s="166" t="s">
        <v>428</v>
      </c>
      <c r="G35" s="158"/>
      <c r="H35" s="228"/>
      <c r="I35" s="228"/>
    </row>
    <row r="36" spans="1:11" ht="18.75" x14ac:dyDescent="0.3">
      <c r="A36" s="67" t="s">
        <v>423</v>
      </c>
      <c r="B36" s="165"/>
      <c r="C36" s="165"/>
      <c r="D36" s="158"/>
      <c r="E36" s="158"/>
      <c r="F36" s="166" t="s">
        <v>426</v>
      </c>
      <c r="G36" s="158"/>
      <c r="H36" s="228"/>
      <c r="I36" s="228"/>
      <c r="J36" s="81"/>
    </row>
  </sheetData>
  <mergeCells count="10">
    <mergeCell ref="A8:B8"/>
    <mergeCell ref="A11:B11"/>
    <mergeCell ref="A24:B24"/>
    <mergeCell ref="A30:B30"/>
    <mergeCell ref="A32:B32"/>
    <mergeCell ref="C33:E33"/>
    <mergeCell ref="B34:D34"/>
    <mergeCell ref="H35:I35"/>
    <mergeCell ref="H36:I36"/>
    <mergeCell ref="A33:B3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Permbledhse Buxheti 2017</vt:lpstr>
      <vt:lpstr>Investime 2016</vt:lpstr>
      <vt:lpstr>limiti grant</vt:lpstr>
      <vt:lpstr>limiti ardhura</vt:lpstr>
      <vt:lpstr>buxheti grant </vt:lpstr>
      <vt:lpstr>buxheti ardhura</vt:lpstr>
      <vt:lpstr>Tabelat</vt:lpstr>
      <vt:lpstr>Investimi 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2sc-computer</dc:creator>
  <cp:lastModifiedBy>2sc-computer</cp:lastModifiedBy>
  <cp:lastPrinted>2017-02-21T08:55:01Z</cp:lastPrinted>
  <dcterms:created xsi:type="dcterms:W3CDTF">2017-01-26T13:21:08Z</dcterms:created>
  <dcterms:modified xsi:type="dcterms:W3CDTF">2017-02-21T13:56:30Z</dcterms:modified>
</cp:coreProperties>
</file>